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hmont\Documents\MEGA\Energy Solver\"/>
    </mc:Choice>
  </mc:AlternateContent>
  <xr:revisionPtr revIDLastSave="0" documentId="13_ncr:1_{548CDEE0-5514-431C-A0F3-102D5A847FB0}" xr6:coauthVersionLast="47" xr6:coauthVersionMax="47" xr10:uidLastSave="{00000000-0000-0000-0000-000000000000}"/>
  <bookViews>
    <workbookView xWindow="-108" yWindow="-108" windowWidth="23256" windowHeight="12576" tabRatio="358" xr2:uid="{00000000-000D-0000-FFFF-FFFF00000000}"/>
  </bookViews>
  <sheets>
    <sheet name="SIMULADOR ONGRID" sheetId="9" r:id="rId1"/>
    <sheet name="GRÁFICO" sheetId="1" r:id="rId2"/>
    <sheet name="Plan1" sheetId="5" state="hidden" r:id="rId3"/>
  </sheets>
  <definedNames>
    <definedName name="radiacao">GRÁFICO!$G$36:$I$49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9" l="1"/>
  <c r="C5" i="5"/>
  <c r="C3" i="5"/>
  <c r="C2" i="5"/>
  <c r="U40" i="1"/>
  <c r="G40" i="1"/>
  <c r="U39" i="1"/>
  <c r="G39" i="1" s="1"/>
  <c r="U38" i="1"/>
  <c r="G38" i="1" s="1"/>
  <c r="U37" i="1"/>
  <c r="G37" i="1"/>
  <c r="U36" i="1"/>
  <c r="G36" i="1"/>
  <c r="U35" i="1"/>
  <c r="G35" i="1" s="1"/>
  <c r="U34" i="1"/>
  <c r="G34" i="1" s="1"/>
  <c r="B34" i="1"/>
  <c r="U33" i="1"/>
  <c r="G33" i="1"/>
  <c r="D26" i="1"/>
  <c r="B13" i="1"/>
  <c r="B12" i="1"/>
  <c r="B11" i="1"/>
  <c r="B10" i="1"/>
  <c r="B9" i="1"/>
  <c r="Y8" i="1"/>
  <c r="B8" i="1"/>
  <c r="R7" i="1"/>
  <c r="W17" i="1" s="1"/>
  <c r="Q7" i="1"/>
  <c r="W16" i="1" s="1"/>
  <c r="P7" i="1"/>
  <c r="W15" i="1" s="1"/>
  <c r="O7" i="1"/>
  <c r="W14" i="1" s="1"/>
  <c r="N7" i="1"/>
  <c r="W13" i="1" s="1"/>
  <c r="M7" i="1"/>
  <c r="W12" i="1" s="1"/>
  <c r="L7" i="1"/>
  <c r="W11" i="1" s="1"/>
  <c r="K7" i="1"/>
  <c r="W10" i="1" s="1"/>
  <c r="J7" i="1"/>
  <c r="W9" i="1" s="1"/>
  <c r="I7" i="1"/>
  <c r="W8" i="1" s="1"/>
  <c r="H7" i="1"/>
  <c r="W7" i="1" s="1"/>
  <c r="G7" i="1"/>
  <c r="W6" i="1" s="1"/>
  <c r="B7" i="1"/>
  <c r="B6" i="1"/>
  <c r="B5" i="1"/>
  <c r="B4" i="1"/>
  <c r="B3" i="1"/>
  <c r="B2" i="1"/>
  <c r="AF11" i="9"/>
  <c r="AF10" i="9"/>
  <c r="E10" i="9"/>
  <c r="AF9" i="9"/>
  <c r="AF8" i="9"/>
  <c r="AF7" i="9"/>
  <c r="E7" i="9"/>
  <c r="AF6" i="9"/>
  <c r="AF5" i="9"/>
  <c r="AF4" i="9"/>
  <c r="B15" i="1" l="1"/>
  <c r="A18" i="1" s="1"/>
  <c r="Y6" i="1"/>
  <c r="Y10" i="1" s="1"/>
  <c r="S7" i="1"/>
  <c r="A21" i="1" s="1"/>
  <c r="E21" i="1" s="1"/>
  <c r="E22" i="1" s="1"/>
  <c r="B23" i="1" s="1"/>
  <c r="D27" i="1" l="1"/>
  <c r="L38" i="9"/>
  <c r="E4" i="9"/>
  <c r="E16" i="9" s="1"/>
  <c r="R10" i="1"/>
  <c r="C13" i="1" s="1"/>
  <c r="D13" i="1" s="1"/>
  <c r="N10" i="1"/>
  <c r="C9" i="1" s="1"/>
  <c r="D9" i="1" s="1"/>
  <c r="J10" i="1"/>
  <c r="C5" i="1" s="1"/>
  <c r="D5" i="1" s="1"/>
  <c r="Q10" i="1"/>
  <c r="C12" i="1" s="1"/>
  <c r="D12" i="1" s="1"/>
  <c r="M10" i="1"/>
  <c r="C8" i="1" s="1"/>
  <c r="D8" i="1" s="1"/>
  <c r="I10" i="1"/>
  <c r="C4" i="1" s="1"/>
  <c r="D4" i="1" s="1"/>
  <c r="O10" i="1"/>
  <c r="C10" i="1" s="1"/>
  <c r="D10" i="1" s="1"/>
  <c r="K10" i="1"/>
  <c r="C6" i="1" s="1"/>
  <c r="D6" i="1" s="1"/>
  <c r="G10" i="1"/>
  <c r="P10" i="1"/>
  <c r="C11" i="1" s="1"/>
  <c r="D11" i="1" s="1"/>
  <c r="L10" i="1"/>
  <c r="C7" i="1" s="1"/>
  <c r="D7" i="1" s="1"/>
  <c r="H10" i="1"/>
  <c r="C3" i="1" s="1"/>
  <c r="D3" i="1" s="1"/>
  <c r="C23" i="1"/>
  <c r="K10" i="9" s="1"/>
  <c r="E13" i="9"/>
  <c r="C2" i="1" l="1"/>
  <c r="S10" i="1"/>
  <c r="K4" i="9" l="1"/>
  <c r="D28" i="1"/>
  <c r="E24" i="1"/>
  <c r="U10" i="1"/>
  <c r="C15" i="1"/>
  <c r="D2" i="1"/>
  <c r="K13" i="9" l="1"/>
  <c r="D29" i="1"/>
  <c r="D30" i="1"/>
  <c r="K16" i="9" s="1"/>
  <c r="E25" i="1"/>
  <c r="K7" i="9"/>
  <c r="D15" i="1"/>
  <c r="M38" i="9"/>
</calcChain>
</file>

<file path=xl/sharedStrings.xml><?xml version="1.0" encoding="utf-8"?>
<sst xmlns="http://schemas.openxmlformats.org/spreadsheetml/2006/main" count="185" uniqueCount="138">
  <si>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</si>
  <si>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</si>
  <si>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</si>
  <si>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</si>
  <si>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</si>
  <si>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</si>
  <si>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</si>
  <si>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</si>
  <si>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</si>
  <si>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</si>
  <si>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</si>
  <si>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</si>
  <si>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Média</t>
  </si>
  <si>
    <t>CRESESB</t>
  </si>
  <si>
    <t>Consumo Médio (kWh)</t>
  </si>
  <si>
    <t>Potência do Sistema (kWp)</t>
  </si>
  <si>
    <t>Tarifa de energia atual</t>
  </si>
  <si>
    <t>Conta de Luz Média Mensal</t>
  </si>
  <si>
    <t>Item</t>
  </si>
  <si>
    <t>CANADIAN SOLAR 60CELLS 260W P-SI</t>
  </si>
  <si>
    <t>TRIO-20.0-TL-OUTD-S2X-400</t>
  </si>
  <si>
    <t>Inversor</t>
  </si>
  <si>
    <t>Módulos</t>
  </si>
  <si>
    <t>Estruturas</t>
  </si>
  <si>
    <t>String Box, Cabos e Conectores</t>
  </si>
  <si>
    <t>K2 SYSTEMS T-RACK</t>
  </si>
  <si>
    <t xml:space="preserve">STRING BOX ABB 4CORDAS 2 SAIDAS, 500 M, </t>
  </si>
  <si>
    <t>SISTEMA GROUND MOUNTED</t>
  </si>
  <si>
    <t>Valor</t>
  </si>
  <si>
    <t>Mão de Obra de Instalação</t>
  </si>
  <si>
    <t>Economia de luz Média Mensal</t>
  </si>
  <si>
    <t>Conta futura Média Mensal</t>
  </si>
  <si>
    <t>Economia Total Anual em 2016</t>
  </si>
  <si>
    <t>CONSUMO</t>
  </si>
  <si>
    <t>GERAÇÃO</t>
  </si>
  <si>
    <t>DADOS IRRADIAÇÃO</t>
  </si>
  <si>
    <t>potência dos módulos</t>
  </si>
  <si>
    <t>número de módulos ideal</t>
  </si>
  <si>
    <t>número de módulos real</t>
  </si>
  <si>
    <t>fator de perdas "k"</t>
  </si>
  <si>
    <t>GERAÇÃO DO SISTEMA</t>
  </si>
  <si>
    <t>geração mensal kWh</t>
  </si>
  <si>
    <t>geração anual kWh</t>
  </si>
  <si>
    <t>Jan</t>
  </si>
  <si>
    <t>Fev</t>
  </si>
  <si>
    <t>Mar</t>
  </si>
  <si>
    <t>Abr</t>
  </si>
  <si>
    <t>Jun</t>
  </si>
  <si>
    <t>Jul</t>
  </si>
  <si>
    <t>Ago</t>
  </si>
  <si>
    <t>Set</t>
  </si>
  <si>
    <t>Out</t>
  </si>
  <si>
    <t>Nov</t>
  </si>
  <si>
    <t>Dez</t>
  </si>
  <si>
    <t>Mai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</si>
  <si>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</si>
  <si>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</si>
  <si>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</si>
  <si>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</si>
  <si>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</si>
  <si>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</si>
  <si>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</si>
  <si>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</si>
  <si>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</si>
  <si>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</si>
  <si>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</si>
  <si>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</si>
  <si>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Jequitinhonha/Mucuri</t>
  </si>
  <si>
    <t>Rio Doce</t>
  </si>
  <si>
    <t>Centro Oeste</t>
  </si>
  <si>
    <t>BH/Central</t>
  </si>
  <si>
    <t>Zona da Mata</t>
  </si>
  <si>
    <t>Triângulo Mineiro</t>
  </si>
  <si>
    <t>Sul de Minas</t>
  </si>
  <si>
    <t>Norte de Minas</t>
  </si>
  <si>
    <t>Norte</t>
  </si>
  <si>
    <t>Sul</t>
  </si>
  <si>
    <t>Leste</t>
  </si>
  <si>
    <t>Oeste</t>
  </si>
  <si>
    <t>Variadas direções</t>
  </si>
  <si>
    <t>72 células (1,96 m x  0,99 m) 330W</t>
  </si>
  <si>
    <t>60 células (1,65 m x 0,99 m) 270W</t>
  </si>
  <si>
    <t>SISTEMA INDICADO</t>
  </si>
  <si>
    <t>GERAÇÃO/ECONOMIA</t>
  </si>
  <si>
    <t>Geração Mensal média (kWh):</t>
  </si>
  <si>
    <t>Geração Anual média (kWh):</t>
  </si>
  <si>
    <t>Economia mensal:</t>
  </si>
  <si>
    <t>Economia anual:</t>
  </si>
  <si>
    <t>média</t>
  </si>
  <si>
    <t>Radiação</t>
  </si>
  <si>
    <t>BH</t>
  </si>
  <si>
    <t>Zona da mata</t>
  </si>
  <si>
    <t>Triângulo</t>
  </si>
  <si>
    <t>Jequitinhonha</t>
  </si>
  <si>
    <t>Número de Módulos:</t>
  </si>
  <si>
    <t>área ocupada</t>
  </si>
  <si>
    <t>Percentual do consumo atendido</t>
  </si>
  <si>
    <t>Número de inversores:</t>
  </si>
  <si>
    <t>Área ocupada (m²):</t>
  </si>
  <si>
    <t>Potência da Usina (kWp):</t>
  </si>
  <si>
    <t>Potência total dos Inversores (kW):</t>
  </si>
  <si>
    <t>1.5</t>
  </si>
  <si>
    <t>Microinversor</t>
  </si>
  <si>
    <t>Inversor Convencional</t>
  </si>
  <si>
    <t>1.0</t>
  </si>
  <si>
    <t>2.0</t>
  </si>
  <si>
    <t>3.0</t>
  </si>
  <si>
    <t>5.0</t>
  </si>
  <si>
    <t>6.0</t>
  </si>
  <si>
    <t>8.2</t>
  </si>
  <si>
    <t>16.4</t>
  </si>
  <si>
    <t>24.6</t>
  </si>
  <si>
    <t>O dimensionamento do sistema é baseado em números aproximados.</t>
  </si>
  <si>
    <t>Para um estudo mais adequado consulte a Energy Solver e solicite um orçamento personalizado.</t>
  </si>
  <si>
    <t>consumo</t>
  </si>
  <si>
    <t>pot. Inv.</t>
  </si>
  <si>
    <t>num. Inv.</t>
  </si>
  <si>
    <t>MÉDIA</t>
  </si>
  <si>
    <r>
      <t>SIMULADOR ON</t>
    </r>
    <r>
      <rPr>
        <b/>
        <sz val="16"/>
        <color theme="7"/>
        <rFont val="Tahoma"/>
        <family val="2"/>
      </rPr>
      <t>GRID</t>
    </r>
    <r>
      <rPr>
        <b/>
        <sz val="16"/>
        <color theme="0"/>
        <rFont val="Tahoma"/>
        <family val="2"/>
      </rPr>
      <t xml:space="preserve"> </t>
    </r>
  </si>
  <si>
    <t>ORIENTAÇÃO DOS MÓDULOS CONSIDERADA (FIXO)</t>
  </si>
  <si>
    <t>MÓDULO FOTOVOLTAICO CONSIDERADO (FIXO):</t>
  </si>
  <si>
    <t xml:space="preserve">A geração de energia é uma expectativa aproximada, baseada em cidades consideradas principais polos de cada microrregião. </t>
  </si>
  <si>
    <t>Clique para selecionar uma microrregião</t>
  </si>
  <si>
    <t>Clique para selecionar uma quantidade</t>
  </si>
  <si>
    <t>Desenvolvido por:</t>
  </si>
  <si>
    <r>
      <rPr>
        <b/>
        <sz val="14"/>
        <color theme="0"/>
        <rFont val="Calibri"/>
        <family val="2"/>
      </rPr>
      <t>©</t>
    </r>
    <r>
      <rPr>
        <b/>
        <sz val="14"/>
        <color theme="0"/>
        <rFont val="Calibri"/>
        <family val="2"/>
        <scheme val="minor"/>
      </rPr>
      <t xml:space="preserve"> energy solver </t>
    </r>
  </si>
  <si>
    <t>Visite:</t>
  </si>
  <si>
    <t>Contato:</t>
  </si>
  <si>
    <t>(31) 3245-9070</t>
  </si>
  <si>
    <t>(31) 9 9202-0250</t>
  </si>
  <si>
    <t>orcamento@energysolver.com.br</t>
  </si>
  <si>
    <t>atendimento@energysolve.com.br</t>
  </si>
  <si>
    <t>energysolver.com.br</t>
  </si>
  <si>
    <t>e-mail:</t>
  </si>
  <si>
    <t>144 céluas (1,98 m  x 0,99m) 380W</t>
  </si>
  <si>
    <t>DIGITE ABAIXO, O VALOR DA SUA TARIFA DE ENERGIA (R$/kWh)</t>
  </si>
  <si>
    <t>SELECIONE NA CAIXA ABAIXO A SUA REGIÃO:</t>
  </si>
  <si>
    <t>SELECIONE QUANTO QUER GERAR DE ENERGIA POR MÊS EM MÉDIA (kWh):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</si>
</sst>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0.000"/>
    <numFmt numFmtId="167" formatCode="&quot;R$&quot;\ #,##0.00"/>
    <numFmt numFmtId="168" formatCode="0.0000"/>
    <numFmt numFmtId="169" formatCode="&quot;R$&quot;\ #,##0.0"/>
    <numFmt numFmtId="170" formatCode="_-* #,##0_-;\-* #,##0_-;_-* &quot;-&quot;??_-;_-@_-"/>
    <numFmt numFmtId="171" formatCode="&quot;R$&quot;#,##0.000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sz val="18"/>
      <color theme="4" tint="-0.499984740745262"/>
      <name val="Calibri"/>
      <family val="2"/>
      <scheme val="minor"/>
    </font>
    <font>
      <b/>
      <sz val="16"/>
      <color theme="0"/>
      <name val="Tahoma"/>
      <family val="2"/>
    </font>
    <font>
      <b/>
      <sz val="16"/>
      <color theme="7"/>
      <name val="Tahoma"/>
      <family val="2"/>
    </font>
    <font>
      <b/>
      <sz val="18"/>
      <color theme="0"/>
      <name val="Tahoma"/>
      <family val="2"/>
    </font>
    <font>
      <b/>
      <sz val="12"/>
      <color theme="0"/>
      <name val="Tahoma"/>
      <family val="2"/>
    </font>
    <font>
      <b/>
      <sz val="11"/>
      <color theme="4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theme="7"/>
      </right>
      <top/>
      <bottom/>
      <diagonal/>
    </border>
    <border>
      <left style="thick">
        <color theme="7"/>
      </left>
      <right/>
      <top/>
      <bottom/>
      <diagonal/>
    </border>
    <border>
      <left style="thick">
        <color theme="7"/>
      </left>
      <right/>
      <top style="thick">
        <color theme="7"/>
      </top>
      <bottom/>
      <diagonal/>
    </border>
    <border>
      <left/>
      <right/>
      <top style="thick">
        <color theme="7"/>
      </top>
      <bottom/>
      <diagonal/>
    </border>
    <border>
      <left/>
      <right style="thick">
        <color theme="7"/>
      </right>
      <top style="thick">
        <color theme="7"/>
      </top>
      <bottom/>
      <diagonal/>
    </border>
    <border>
      <left/>
      <right/>
      <top/>
      <bottom style="thick">
        <color rgb="FFFFC000"/>
      </bottom>
      <diagonal/>
    </border>
    <border>
      <left/>
      <right style="thick">
        <color theme="7"/>
      </right>
      <top/>
      <bottom style="thick">
        <color rgb="FFFFC000"/>
      </bottom>
      <diagonal/>
    </border>
    <border>
      <left style="thick">
        <color theme="7"/>
      </left>
      <right/>
      <top/>
      <bottom style="thick">
        <color rgb="FFFFC000"/>
      </bottom>
      <diagonal/>
    </border>
    <border>
      <left style="thick">
        <color theme="7"/>
      </left>
      <right style="thick">
        <color theme="7"/>
      </right>
      <top/>
      <bottom/>
      <diagonal/>
    </border>
    <border>
      <left style="thick">
        <color theme="7"/>
      </left>
      <right/>
      <top/>
      <bottom style="thick">
        <color theme="7"/>
      </bottom>
      <diagonal/>
    </border>
    <border>
      <left/>
      <right style="thick">
        <color theme="7"/>
      </right>
      <top/>
      <bottom style="thick">
        <color theme="7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7" fontId="0" fillId="0" borderId="1" xfId="0" applyNumberFormat="1" applyBorder="1"/>
    <xf numFmtId="164" fontId="0" fillId="0" borderId="1" xfId="0" applyNumberFormat="1" applyBorder="1"/>
    <xf numFmtId="0" fontId="0" fillId="0" borderId="2" xfId="0" applyFill="1" applyBorder="1"/>
    <xf numFmtId="0" fontId="0" fillId="4" borderId="0" xfId="0" applyFill="1"/>
    <xf numFmtId="0" fontId="0" fillId="4" borderId="0" xfId="0" applyFill="1" applyBorder="1"/>
    <xf numFmtId="0" fontId="7" fillId="4" borderId="0" xfId="0" applyFont="1" applyFill="1" applyBorder="1"/>
    <xf numFmtId="0" fontId="6" fillId="4" borderId="0" xfId="0" applyFont="1" applyFill="1"/>
    <xf numFmtId="0" fontId="7" fillId="4" borderId="0" xfId="0" applyFont="1" applyFill="1"/>
    <xf numFmtId="0" fontId="0" fillId="4" borderId="0" xfId="0" applyFill="1" applyAlignment="1">
      <alignment horizontal="center"/>
    </xf>
    <xf numFmtId="0" fontId="6" fillId="4" borderId="0" xfId="0" applyFont="1" applyFill="1" applyBorder="1"/>
    <xf numFmtId="0" fontId="0" fillId="4" borderId="0" xfId="0" applyFill="1" applyBorder="1" applyAlignment="1">
      <alignment horizontal="center"/>
    </xf>
    <xf numFmtId="0" fontId="7" fillId="4" borderId="3" xfId="0" applyFont="1" applyFill="1" applyBorder="1"/>
    <xf numFmtId="0" fontId="7" fillId="4" borderId="4" xfId="0" applyFont="1" applyFill="1" applyBorder="1"/>
    <xf numFmtId="0" fontId="0" fillId="4" borderId="4" xfId="0" applyFill="1" applyBorder="1"/>
    <xf numFmtId="0" fontId="5" fillId="4" borderId="0" xfId="0" applyFont="1" applyFill="1" applyBorder="1" applyAlignment="1"/>
    <xf numFmtId="0" fontId="6" fillId="4" borderId="10" xfId="0" applyFont="1" applyFill="1" applyBorder="1" applyAlignment="1"/>
    <xf numFmtId="0" fontId="6" fillId="4" borderId="8" xfId="0" applyFont="1" applyFill="1" applyBorder="1" applyAlignment="1"/>
    <xf numFmtId="0" fontId="6" fillId="4" borderId="9" xfId="0" applyFont="1" applyFill="1" applyBorder="1" applyAlignment="1"/>
    <xf numFmtId="0" fontId="9" fillId="4" borderId="0" xfId="3" applyFont="1" applyFill="1" applyBorder="1" applyAlignment="1">
      <alignment horizontal="center" vertical="center"/>
    </xf>
    <xf numFmtId="170" fontId="0" fillId="4" borderId="0" xfId="4" applyNumberFormat="1" applyFont="1" applyFill="1" applyBorder="1" applyProtection="1">
      <protection locked="0"/>
    </xf>
    <xf numFmtId="170" fontId="0" fillId="4" borderId="0" xfId="4" applyNumberFormat="1" applyFont="1" applyFill="1" applyBorder="1"/>
    <xf numFmtId="0" fontId="11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8" fillId="2" borderId="0" xfId="0" applyFont="1" applyFill="1" applyAlignment="1" applyProtection="1">
      <alignment horizontal="center"/>
      <protection locked="0"/>
    </xf>
    <xf numFmtId="0" fontId="6" fillId="6" borderId="0" xfId="0" applyFont="1" applyFill="1" applyAlignment="1">
      <alignment horizontal="center"/>
    </xf>
    <xf numFmtId="1" fontId="15" fillId="4" borderId="0" xfId="0" applyNumberFormat="1" applyFont="1" applyFill="1"/>
    <xf numFmtId="10" fontId="15" fillId="4" borderId="0" xfId="0" applyNumberFormat="1" applyFont="1" applyFill="1" applyBorder="1" applyAlignment="1">
      <alignment horizontal="center"/>
    </xf>
    <xf numFmtId="166" fontId="7" fillId="4" borderId="0" xfId="0" applyNumberFormat="1" applyFont="1" applyFill="1" applyBorder="1"/>
    <xf numFmtId="0" fontId="15" fillId="4" borderId="0" xfId="0" applyFont="1" applyFill="1" applyBorder="1"/>
    <xf numFmtId="0" fontId="9" fillId="4" borderId="0" xfId="3" applyFont="1" applyFill="1" applyBorder="1"/>
    <xf numFmtId="170" fontId="7" fillId="4" borderId="0" xfId="4" applyNumberFormat="1" applyFont="1" applyFill="1" applyBorder="1"/>
    <xf numFmtId="10" fontId="7" fillId="4" borderId="0" xfId="0" applyNumberFormat="1" applyFont="1" applyFill="1" applyBorder="1" applyAlignment="1">
      <alignment horizontal="center"/>
    </xf>
    <xf numFmtId="10" fontId="7" fillId="4" borderId="0" xfId="1" applyNumberFormat="1" applyFont="1" applyFill="1" applyBorder="1"/>
    <xf numFmtId="166" fontId="15" fillId="4" borderId="0" xfId="0" applyNumberFormat="1" applyFont="1" applyFill="1" applyBorder="1"/>
    <xf numFmtId="2" fontId="7" fillId="4" borderId="0" xfId="0" applyNumberFormat="1" applyFont="1" applyFill="1" applyBorder="1"/>
    <xf numFmtId="2" fontId="15" fillId="4" borderId="0" xfId="0" applyNumberFormat="1" applyFont="1" applyFill="1" applyBorder="1"/>
    <xf numFmtId="0" fontId="15" fillId="4" borderId="0" xfId="0" applyNumberFormat="1" applyFont="1" applyFill="1" applyBorder="1"/>
    <xf numFmtId="170" fontId="7" fillId="4" borderId="0" xfId="0" applyNumberFormat="1" applyFont="1" applyFill="1" applyBorder="1"/>
    <xf numFmtId="10" fontId="7" fillId="4" borderId="0" xfId="0" applyNumberFormat="1" applyFont="1" applyFill="1" applyBorder="1"/>
    <xf numFmtId="168" fontId="7" fillId="4" borderId="0" xfId="0" applyNumberFormat="1" applyFont="1" applyFill="1" applyBorder="1"/>
    <xf numFmtId="169" fontId="15" fillId="4" borderId="0" xfId="0" applyNumberFormat="1" applyFont="1" applyFill="1" applyBorder="1"/>
    <xf numFmtId="167" fontId="15" fillId="4" borderId="0" xfId="0" applyNumberFormat="1" applyFont="1" applyFill="1" applyBorder="1"/>
    <xf numFmtId="167" fontId="7" fillId="4" borderId="0" xfId="0" applyNumberFormat="1" applyFont="1" applyFill="1" applyBorder="1"/>
    <xf numFmtId="0" fontId="6" fillId="4" borderId="0" xfId="0" applyFont="1" applyFill="1" applyAlignment="1"/>
    <xf numFmtId="0" fontId="6" fillId="4" borderId="0" xfId="0" applyFont="1" applyFill="1" applyAlignment="1">
      <alignment wrapText="1"/>
    </xf>
    <xf numFmtId="0" fontId="8" fillId="2" borderId="0" xfId="0" applyFont="1" applyFill="1" applyAlignment="1" applyProtection="1">
      <alignment horizontal="center"/>
    </xf>
    <xf numFmtId="170" fontId="7" fillId="4" borderId="0" xfId="4" applyNumberFormat="1" applyFont="1" applyFill="1" applyBorder="1" applyProtection="1"/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vertical="center"/>
    </xf>
    <xf numFmtId="0" fontId="6" fillId="4" borderId="11" xfId="0" applyFont="1" applyFill="1" applyBorder="1"/>
    <xf numFmtId="0" fontId="6" fillId="4" borderId="4" xfId="0" applyFont="1" applyFill="1" applyBorder="1"/>
    <xf numFmtId="0" fontId="13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/>
    <xf numFmtId="0" fontId="6" fillId="4" borderId="0" xfId="0" applyFont="1" applyFill="1" applyBorder="1" applyAlignment="1">
      <alignment horizontal="center"/>
    </xf>
    <xf numFmtId="0" fontId="6" fillId="4" borderId="3" xfId="0" applyFont="1" applyFill="1" applyBorder="1"/>
    <xf numFmtId="0" fontId="6" fillId="4" borderId="12" xfId="0" applyFont="1" applyFill="1" applyBorder="1" applyAlignment="1"/>
    <xf numFmtId="0" fontId="6" fillId="4" borderId="13" xfId="0" applyFont="1" applyFill="1" applyBorder="1" applyAlignment="1"/>
    <xf numFmtId="0" fontId="14" fillId="4" borderId="11" xfId="0" applyFont="1" applyFill="1" applyBorder="1" applyAlignment="1">
      <alignment horizontal="center"/>
    </xf>
    <xf numFmtId="0" fontId="6" fillId="4" borderId="0" xfId="0" applyFont="1" applyFill="1" applyBorder="1" applyAlignment="1">
      <alignment wrapText="1"/>
    </xf>
    <xf numFmtId="171" fontId="8" fillId="2" borderId="0" xfId="2" applyNumberFormat="1" applyFont="1" applyFill="1" applyAlignment="1" applyProtection="1">
      <alignment horizontal="center"/>
      <protection locked="0"/>
    </xf>
    <xf numFmtId="0" fontId="7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2" fontId="10" fillId="4" borderId="0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6" fillId="4" borderId="0" xfId="0" applyFont="1" applyFill="1" applyAlignment="1">
      <alignment horizontal="left" wrapText="1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165" fontId="10" fillId="4" borderId="0" xfId="2" applyFont="1" applyFill="1" applyBorder="1" applyAlignment="1">
      <alignment horizontal="center" vertical="center" wrapText="1"/>
    </xf>
    <xf numFmtId="170" fontId="10" fillId="4" borderId="0" xfId="4" applyNumberFormat="1" applyFont="1" applyFill="1" applyBorder="1" applyAlignment="1">
      <alignment horizontal="center" vertical="center" wrapText="1"/>
    </xf>
    <xf numFmtId="9" fontId="10" fillId="4" borderId="0" xfId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" fontId="10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vertical="top" wrapText="1"/>
    </xf>
    <xf numFmtId="0" fontId="16" fillId="4" borderId="4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</cellXfs>
  <cellStyles count="5">
    <cellStyle name="Moeda" xfId="2" builtinId="4"/>
    <cellStyle name="Normal" xfId="0" builtinId="0"/>
    <cellStyle name="Porcentagem" xfId="1" builtinId="5"/>
    <cellStyle name="Texto Explicativo" xfId="3" builtinId="53"/>
    <cellStyle name="Vírgula" xfId="4" builtinId="3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Consumo</a:t>
            </a:r>
            <a:r>
              <a:rPr lang="pt-BR" sz="1400" baseline="0"/>
              <a:t> e Geração de energia</a:t>
            </a:r>
            <a:r>
              <a:rPr lang="pt-BR" sz="1400"/>
              <a:t> estimada</a:t>
            </a:r>
            <a:r>
              <a:rPr lang="pt-BR" sz="1400" baseline="0"/>
              <a:t> por mês</a:t>
            </a:r>
            <a:r>
              <a:rPr lang="pt-BR" sz="1400"/>
              <a:t> em kWh</a:t>
            </a:r>
          </a:p>
        </c:rich>
      </c:tx>
      <c:layout>
        <c:manualLayout>
          <c:xMode val="edge"/>
          <c:yMode val="edge"/>
          <c:x val="0.28588963183910804"/>
          <c:y val="4.351942744557461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  <a:effectLst/>
        <a:scene3d>
          <a:camera prst="orthographicFront"/>
          <a:lightRig rig="threePt" dir="t"/>
        </a:scene3d>
      </c:spPr>
    </c:sideWall>
    <c:backWall>
      <c:thickness val="0"/>
      <c:spPr>
        <a:noFill/>
        <a:ln w="25400">
          <a:noFill/>
        </a:ln>
        <a:effectLst/>
        <a:scene3d>
          <a:camera prst="orthographicFront"/>
          <a:lightRig rig="threePt" dir="t"/>
        </a:scene3d>
      </c:spPr>
    </c:backWall>
    <c:plotArea>
      <c:layout>
        <c:manualLayout>
          <c:layoutTarget val="inner"/>
          <c:xMode val="edge"/>
          <c:yMode val="edge"/>
          <c:x val="8.3830393293861521E-2"/>
          <c:y val="0.12923919982975102"/>
          <c:w val="0.91008748906386716"/>
          <c:h val="0.60850180889550964"/>
        </c:manualLayout>
      </c:layout>
      <c:bar3DChart>
        <c:barDir val="col"/>
        <c:grouping val="clustered"/>
        <c:varyColors val="0"/>
        <c:ser>
          <c:idx val="0"/>
          <c:order val="0"/>
          <c:tx>
            <c:v>Consumo</c:v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GRÁFICO!$A$2:$A$13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GRÁFICO!$B$2:$B$13</c:f>
              <c:numCache>
                <c:formatCode>_-* #,##0_-;\-* #,##0_-;_-* "-"??_-;_-@_-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E-400A-8B9A-E223FA0881C7}"/>
            </c:ext>
          </c:extLst>
        </c:ser>
        <c:ser>
          <c:idx val="1"/>
          <c:order val="1"/>
          <c:tx>
            <c:v>Geração</c:v>
          </c:tx>
          <c:spPr>
            <a:solidFill>
              <a:schemeClr val="tx2"/>
            </a:solidFill>
          </c:spPr>
          <c:invertIfNegative val="0"/>
          <c:cat>
            <c:strRef>
              <c:f>GRÁFICO!$A$2:$A$13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GRÁFICO!$G$10:$R$10</c:f>
              <c:numCache>
                <c:formatCode>_-* #,##0_-;\-* #,##0_-;_-* "-"??_-;_-@_-</c:formatCode>
                <c:ptCount val="12"/>
                <c:pt idx="0">
                  <c:v>90.11699999999999</c:v>
                </c:pt>
                <c:pt idx="1">
                  <c:v>97.811999999999998</c:v>
                </c:pt>
                <c:pt idx="2">
                  <c:v>90.11699999999999</c:v>
                </c:pt>
                <c:pt idx="3">
                  <c:v>91.656000000000006</c:v>
                </c:pt>
                <c:pt idx="4">
                  <c:v>86.013000000000005</c:v>
                </c:pt>
                <c:pt idx="5">
                  <c:v>87.210000000000008</c:v>
                </c:pt>
                <c:pt idx="6">
                  <c:v>90.972000000000008</c:v>
                </c:pt>
                <c:pt idx="7">
                  <c:v>102.60000000000001</c:v>
                </c:pt>
                <c:pt idx="8">
                  <c:v>100.20600000000002</c:v>
                </c:pt>
                <c:pt idx="9">
                  <c:v>94.220999999999989</c:v>
                </c:pt>
                <c:pt idx="10">
                  <c:v>83.789999999999992</c:v>
                </c:pt>
                <c:pt idx="11">
                  <c:v>86.525999999999996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AE-400A-8B9A-E223FA088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258352416"/>
        <c:axId val="1376924368"/>
        <c:axId val="0"/>
      </c:bar3DChart>
      <c:catAx>
        <c:axId val="1258352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76924368"/>
        <c:crosses val="autoZero"/>
        <c:auto val="1"/>
        <c:lblAlgn val="ctr"/>
        <c:lblOffset val="100"/>
        <c:noMultiLvlLbl val="0"/>
      </c:catAx>
      <c:valAx>
        <c:axId val="137692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83524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pt-BR"/>
          </a:p>
        </c:txPr>
      </c:dTable>
    </c:plotArea>
    <c:plotVisOnly val="1"/>
    <c:dispBlanksAs val="gap"/>
    <c:showDLblsOverMax val="0"/>
  </c:chart>
  <c:spPr>
    <a:solidFill>
      <a:schemeClr val="bg1"/>
    </a:solidFill>
    <a:ln w="31750" cap="flat" cmpd="sng" algn="ctr">
      <a:solidFill>
        <a:srgbClr val="FFC000">
          <a:alpha val="13000"/>
        </a:srgbClr>
      </a:solidFill>
      <a:round/>
    </a:ln>
    <a:effectLst>
      <a:glow>
        <a:schemeClr val="accent1"/>
      </a:glow>
      <a:softEdge rad="0"/>
    </a:effectLst>
    <a:scene3d>
      <a:camera prst="orthographicFront"/>
      <a:lightRig rig="threePt" dir="t"/>
    </a:scene3d>
    <a:sp3d prstMaterial="dkEdge"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21165</xdr:colOff>
      <xdr:row>3</xdr:row>
      <xdr:rowOff>52915</xdr:rowOff>
    </xdr:from>
    <xdr:to>
      <xdr:col>7</xdr:col>
      <xdr:colOff>88633</xdr:colOff>
      <xdr:row>4</xdr:row>
      <xdr:rowOff>232832</xdr:rowOff>
    </xdr:to>
    <xdr:sp macro="" textlink="$E$4">
      <xdr:nvSpPr>
        <xdr:cNvPr id="7" name="Retângulo de cantos arredondado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498165" y="1287355"/>
          <a:ext cx="1941988" cy="454237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DAB8A65E-601E-487C-9357-A9CEFD0C238C}" type="TxLink">
            <a:rPr lang="en-US" sz="20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2</a:t>
          </a:fld>
          <a:endParaRPr lang="pt-BR" sz="20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21166</xdr:colOff>
      <xdr:row>9</xdr:row>
      <xdr:rowOff>66147</xdr:rowOff>
    </xdr:from>
    <xdr:to>
      <xdr:col>7</xdr:col>
      <xdr:colOff>78050</xdr:colOff>
      <xdr:row>11</xdr:row>
      <xdr:rowOff>7939</xdr:rowOff>
    </xdr:to>
    <xdr:sp macro="" textlink="$E$10">
      <xdr:nvSpPr>
        <xdr:cNvPr id="4" name="Retângulo de cantos arredondado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98166" y="2876022"/>
          <a:ext cx="1942834" cy="446617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56DF9591-5C82-435A-8A8D-9A78A3D89021}" type="TxLink">
            <a:rPr lang="en-US" sz="18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1</a:t>
          </a:fld>
          <a:endParaRPr lang="pt-BR" sz="20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23814</xdr:colOff>
      <xdr:row>6</xdr:row>
      <xdr:rowOff>82281</xdr:rowOff>
    </xdr:from>
    <xdr:to>
      <xdr:col>7</xdr:col>
      <xdr:colOff>87311</xdr:colOff>
      <xdr:row>8</xdr:row>
      <xdr:rowOff>262</xdr:rowOff>
    </xdr:to>
    <xdr:sp macro="" textlink="$E$7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703345" y="2106344"/>
          <a:ext cx="1885154" cy="441856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44122982-1BD6-4B57-A7FC-7C65F999B861}" type="TxLink">
            <a:rPr lang="en-US" sz="1800" b="0" i="0" u="none" strike="noStrike">
              <a:solidFill>
                <a:srgbClr val="FFFFFF"/>
              </a:solidFill>
              <a:latin typeface="Calibri"/>
              <a:cs typeface="Calibri"/>
            </a:rPr>
            <a:pPr algn="ctr"/>
            <a:t>1.0</a:t>
          </a:fld>
          <a:endParaRPr lang="pt-BR" sz="20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19843</xdr:colOff>
      <xdr:row>12</xdr:row>
      <xdr:rowOff>73289</xdr:rowOff>
    </xdr:from>
    <xdr:to>
      <xdr:col>7</xdr:col>
      <xdr:colOff>41010</xdr:colOff>
      <xdr:row>13</xdr:row>
      <xdr:rowOff>253206</xdr:rowOff>
    </xdr:to>
    <xdr:sp macro="" textlink="$E$13">
      <xdr:nvSpPr>
        <xdr:cNvPr id="6" name="Retângulo de cantos arredondado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496843" y="3730889"/>
          <a:ext cx="1895687" cy="454237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2EBDE968-8758-4DE3-A5C6-26B8CC9AE6CE}" type="TxLink">
            <a:rPr lang="en-US" sz="18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0,76</a:t>
          </a:fld>
          <a:endParaRPr lang="pt-BR" sz="20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18521</xdr:colOff>
      <xdr:row>15</xdr:row>
      <xdr:rowOff>107949</xdr:rowOff>
    </xdr:from>
    <xdr:to>
      <xdr:col>7</xdr:col>
      <xdr:colOff>39688</xdr:colOff>
      <xdr:row>17</xdr:row>
      <xdr:rowOff>23282</xdr:rowOff>
    </xdr:to>
    <xdr:sp macro="" textlink="$E$16">
      <xdr:nvSpPr>
        <xdr:cNvPr id="8" name="Retângulo de cantos arredondados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05084" y="4525168"/>
          <a:ext cx="1842823" cy="439208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6EE84EA0-D984-43E6-999F-029B708DDEE9}" type="TxLink">
            <a:rPr lang="en-US" sz="18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3,88</a:t>
          </a:fld>
          <a:endParaRPr lang="pt-BR" sz="20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586316</xdr:colOff>
      <xdr:row>3</xdr:row>
      <xdr:rowOff>88902</xdr:rowOff>
    </xdr:from>
    <xdr:to>
      <xdr:col>12</xdr:col>
      <xdr:colOff>582083</xdr:colOff>
      <xdr:row>4</xdr:row>
      <xdr:rowOff>232834</xdr:rowOff>
    </xdr:to>
    <xdr:sp macro="" textlink="$K$4">
      <xdr:nvSpPr>
        <xdr:cNvPr id="9" name="Retângulo de cantos arredondado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958916" y="1317627"/>
          <a:ext cx="1881717" cy="410632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9C22B96D-E0FC-41CD-AC70-78ED7A063E7D}" type="TxLink">
            <a:rPr lang="en-US" sz="18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 92 </a:t>
          </a:fld>
          <a:endParaRPr lang="pt-BR" sz="20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593989</xdr:colOff>
      <xdr:row>6</xdr:row>
      <xdr:rowOff>90224</xdr:rowOff>
    </xdr:from>
    <xdr:to>
      <xdr:col>12</xdr:col>
      <xdr:colOff>593989</xdr:colOff>
      <xdr:row>7</xdr:row>
      <xdr:rowOff>244740</xdr:rowOff>
    </xdr:to>
    <xdr:sp macro="" textlink="$K$7">
      <xdr:nvSpPr>
        <xdr:cNvPr id="10" name="Retângulo de cantos arredondados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966589" y="2099999"/>
          <a:ext cx="1885950" cy="421216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B41A7447-8580-41EA-848B-60254B279860}" type="TxLink">
            <a:rPr lang="en-US" sz="18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 1.101 </a:t>
          </a:fld>
          <a:endParaRPr lang="pt-BR" sz="20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604575</xdr:colOff>
      <xdr:row>9</xdr:row>
      <xdr:rowOff>73292</xdr:rowOff>
    </xdr:from>
    <xdr:to>
      <xdr:col>12</xdr:col>
      <xdr:colOff>593990</xdr:colOff>
      <xdr:row>10</xdr:row>
      <xdr:rowOff>234159</xdr:rowOff>
    </xdr:to>
    <xdr:sp macro="" textlink="$K$10">
      <xdr:nvSpPr>
        <xdr:cNvPr id="11" name="Retângulo de cantos arredondados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977175" y="2883167"/>
          <a:ext cx="1875365" cy="427567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878FD0F0-81E6-45E3-B516-45CF75636203}" type="TxLink">
            <a:rPr lang="en-US" sz="18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92%</a:t>
          </a:fld>
          <a:endParaRPr lang="pt-BR" sz="2000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1</xdr:colOff>
      <xdr:row>12</xdr:row>
      <xdr:rowOff>76201</xdr:rowOff>
    </xdr:from>
    <xdr:to>
      <xdr:col>12</xdr:col>
      <xdr:colOff>582085</xdr:colOff>
      <xdr:row>13</xdr:row>
      <xdr:rowOff>256118</xdr:rowOff>
    </xdr:to>
    <xdr:sp macro="" textlink="$K$13">
      <xdr:nvSpPr>
        <xdr:cNvPr id="12" name="Retângulo de cantos arredondados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1101918" y="3769784"/>
          <a:ext cx="1809750" cy="444501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EE43C2FB-81A2-4A81-9162-B971F335661D}" type="TxLink">
            <a:rPr lang="en-US" sz="18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 R$ 90,39 </a:t>
          </a:fld>
          <a:endParaRPr lang="pt-BR" sz="2000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1</xdr:colOff>
      <xdr:row>15</xdr:row>
      <xdr:rowOff>87048</xdr:rowOff>
    </xdr:from>
    <xdr:to>
      <xdr:col>12</xdr:col>
      <xdr:colOff>582085</xdr:colOff>
      <xdr:row>17</xdr:row>
      <xdr:rowOff>5027</xdr:rowOff>
    </xdr:to>
    <xdr:sp macro="" textlink="$K$16">
      <xdr:nvSpPr>
        <xdr:cNvPr id="13" name="Retângulo de cantos arredondados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429876" y="4504267"/>
          <a:ext cx="1796522" cy="441854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65BF6A44-531B-4A17-B531-D10689F3B13A}" type="TxLink">
            <a:rPr lang="en-US" sz="18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 R$ 1.084,72 </a:t>
          </a:fld>
          <a:endParaRPr lang="pt-BR" sz="20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423335</xdr:colOff>
      <xdr:row>0</xdr:row>
      <xdr:rowOff>167026</xdr:rowOff>
    </xdr:from>
    <xdr:to>
      <xdr:col>1</xdr:col>
      <xdr:colOff>920750</xdr:colOff>
      <xdr:row>1</xdr:row>
      <xdr:rowOff>506099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16" y="167026"/>
          <a:ext cx="497415" cy="655860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1058334</xdr:colOff>
      <xdr:row>1</xdr:row>
      <xdr:rowOff>57274</xdr:rowOff>
    </xdr:from>
    <xdr:to>
      <xdr:col>1</xdr:col>
      <xdr:colOff>4043567</xdr:colOff>
      <xdr:row>1</xdr:row>
      <xdr:rowOff>518584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615" y="374061"/>
          <a:ext cx="2985233" cy="461310"/>
        </a:xfrm>
        <a:prstGeom prst="rect">
          <a:avLst/>
        </a:prstGeom>
      </xdr:spPr>
    </xdr:pic>
    <xdr:clientData/>
  </xdr:twoCellAnchor>
  <xdr:twoCellAnchor editAs="oneCell">
    <xdr:from>
      <xdr:col>15</xdr:col>
      <xdr:colOff>1071562</xdr:colOff>
      <xdr:row>1</xdr:row>
      <xdr:rowOff>180902</xdr:rowOff>
    </xdr:from>
    <xdr:to>
      <xdr:col>16</xdr:col>
      <xdr:colOff>392906</xdr:colOff>
      <xdr:row>2</xdr:row>
      <xdr:rowOff>169588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502371"/>
          <a:ext cx="750094" cy="7030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508635</xdr:colOff>
      <xdr:row>2</xdr:row>
      <xdr:rowOff>26035</xdr:rowOff>
    </xdr:from>
    <xdr:to>
      <xdr:col>14</xdr:col>
      <xdr:colOff>202565</xdr:colOff>
      <xdr:row>21</xdr:row>
      <xdr:rowOff>10160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ergysolver.com.b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876"/>
  <sheetViews>
    <sheetView showRowColHeaders="0" tabSelected="1" zoomScale="89" zoomScaleNormal="89" zoomScaleSheetLayoutView="50" workbookViewId="0">
      <pane xSplit="18" ySplit="24" topLeftCell="S25" activePane="bottomRight" state="frozen"/>
      <selection pane="topRight" activeCell="S1" sqref="S1"/>
      <selection pane="bottomLeft" activeCell="A25" sqref="A25"/>
      <selection pane="bottomRight" activeCell="B4" sqref="B4"/>
    </sheetView>
  </sheetViews>
  <sheetFormatPr defaultColWidth="0" defaultRowHeight="14.4" zeroHeight="1" x14ac:dyDescent="0.3"/>
  <cols>
    <col min="1" max="1" width="5.5546875" style="7" customWidth="1"/>
    <col min="2" max="2" width="74.44140625" style="7" customWidth="1"/>
    <col min="3" max="3" width="5.33203125" style="7" customWidth="1"/>
    <col min="4" max="8" width="9.109375" style="7" customWidth="1"/>
    <col min="9" max="9" width="5.5546875" style="7" customWidth="1"/>
    <col min="10" max="14" width="9.109375" style="7" customWidth="1"/>
    <col min="15" max="15" width="5.6640625" style="7" customWidth="1"/>
    <col min="16" max="17" width="21.44140625" style="7" customWidth="1"/>
    <col min="18" max="18" width="5.6640625" style="7" customWidth="1"/>
    <col min="19" max="20" width="21.88671875" style="7" hidden="1"/>
    <col min="21" max="21" width="20.109375" style="7" hidden="1"/>
    <col min="22" max="22" width="28.88671875" style="7" hidden="1"/>
    <col min="23" max="23" width="18" style="7" hidden="1"/>
    <col min="24" max="30" width="9.109375" style="7" hidden="1"/>
    <col min="31" max="31" width="14.88671875" style="7" hidden="1"/>
    <col min="32" max="85" width="0" style="7" hidden="1"/>
    <col min="86" max="16384" width="9.109375" style="7" hidden="1"/>
  </cols>
  <sheetData>
    <row r="1" spans="1:85" ht="25.5" customHeight="1" thickBot="1" x14ac:dyDescent="0.4">
      <c r="B1" s="25" t="s">
        <v>118</v>
      </c>
      <c r="C1" s="10"/>
      <c r="D1" s="13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</row>
    <row r="2" spans="1:85" ht="56.25" customHeight="1" thickTop="1" x14ac:dyDescent="0.3">
      <c r="A2" s="81"/>
      <c r="B2" s="81"/>
      <c r="C2" s="11"/>
      <c r="D2" s="72" t="s">
        <v>82</v>
      </c>
      <c r="E2" s="73"/>
      <c r="F2" s="73"/>
      <c r="G2" s="73"/>
      <c r="H2" s="73"/>
      <c r="I2" s="16"/>
      <c r="J2" s="72" t="s">
        <v>83</v>
      </c>
      <c r="K2" s="73"/>
      <c r="L2" s="73"/>
      <c r="M2" s="73"/>
      <c r="N2" s="74"/>
      <c r="O2" s="56"/>
      <c r="P2" s="72"/>
      <c r="Q2" s="74"/>
      <c r="R2" s="11"/>
      <c r="S2" s="11"/>
      <c r="T2" s="11"/>
      <c r="U2" s="11"/>
      <c r="V2" s="11"/>
      <c r="W2" s="11"/>
      <c r="X2" s="11" t="s">
        <v>114</v>
      </c>
      <c r="Y2" s="11" t="s">
        <v>115</v>
      </c>
      <c r="Z2" s="11" t="s">
        <v>116</v>
      </c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</row>
    <row r="3" spans="1:85" ht="15.6" x14ac:dyDescent="0.3">
      <c r="A3" s="10">
        <v>1</v>
      </c>
      <c r="B3" s="27" t="s">
        <v>136</v>
      </c>
      <c r="C3" s="11"/>
      <c r="D3" s="68" t="s">
        <v>94</v>
      </c>
      <c r="E3" s="69"/>
      <c r="F3" s="69"/>
      <c r="G3" s="69"/>
      <c r="H3" s="69"/>
      <c r="I3" s="16"/>
      <c r="J3" s="68" t="s">
        <v>84</v>
      </c>
      <c r="K3" s="69"/>
      <c r="L3" s="69"/>
      <c r="M3" s="69"/>
      <c r="N3" s="70"/>
      <c r="O3" s="52"/>
      <c r="P3" s="68"/>
      <c r="Q3" s="70"/>
      <c r="R3" s="11"/>
      <c r="S3" s="11" t="s">
        <v>70</v>
      </c>
      <c r="T3" s="11" t="s">
        <v>103</v>
      </c>
      <c r="U3" s="11" t="s">
        <v>75</v>
      </c>
      <c r="V3" s="11" t="s">
        <v>81</v>
      </c>
      <c r="W3" s="11"/>
      <c r="X3" s="26">
        <v>100</v>
      </c>
      <c r="Y3" s="26" t="s">
        <v>104</v>
      </c>
      <c r="Z3" s="26">
        <v>1</v>
      </c>
      <c r="AA3" s="11"/>
      <c r="AB3" s="11">
        <v>270</v>
      </c>
      <c r="AC3" s="11"/>
      <c r="AD3" s="11"/>
      <c r="AE3" s="11" t="s">
        <v>89</v>
      </c>
      <c r="AF3" s="11" t="s">
        <v>88</v>
      </c>
      <c r="AG3" s="11"/>
      <c r="AH3" s="11"/>
      <c r="AI3" s="11"/>
      <c r="AJ3" s="11"/>
      <c r="AK3" s="11"/>
      <c r="AL3" s="11" t="s">
        <v>55</v>
      </c>
      <c r="AM3" s="11" t="s">
        <v>56</v>
      </c>
      <c r="AN3" s="11" t="s">
        <v>57</v>
      </c>
      <c r="AO3" s="11" t="s">
        <v>58</v>
      </c>
      <c r="AP3" s="11" t="s">
        <v>59</v>
      </c>
      <c r="AQ3" s="11" t="s">
        <v>60</v>
      </c>
      <c r="AR3" s="11" t="s">
        <v>61</v>
      </c>
      <c r="AS3" s="11" t="s">
        <v>62</v>
      </c>
      <c r="AT3" s="11" t="s">
        <v>63</v>
      </c>
      <c r="AU3" s="11" t="s">
        <v>64</v>
      </c>
      <c r="AV3" s="11" t="s">
        <v>65</v>
      </c>
      <c r="AW3" s="11" t="s">
        <v>66</v>
      </c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</row>
    <row r="4" spans="1:85" ht="21" x14ac:dyDescent="0.4">
      <c r="B4" s="28" t="s">
        <v>70</v>
      </c>
      <c r="C4" s="11"/>
      <c r="D4" s="16"/>
      <c r="E4" s="82">
        <f>ROUND(GRÁFICO!$E$21,0)</f>
        <v>2</v>
      </c>
      <c r="F4" s="82"/>
      <c r="G4" s="82"/>
      <c r="H4" s="9"/>
      <c r="I4" s="16"/>
      <c r="J4" s="16"/>
      <c r="K4" s="79">
        <f>GRÁFICO!S10</f>
        <v>91.77</v>
      </c>
      <c r="L4" s="79"/>
      <c r="M4" s="79"/>
      <c r="N4" s="15"/>
      <c r="O4" s="13"/>
      <c r="P4" s="68" t="s">
        <v>124</v>
      </c>
      <c r="Q4" s="70"/>
      <c r="R4" s="11"/>
      <c r="S4" s="11" t="s">
        <v>71</v>
      </c>
      <c r="T4" s="11" t="s">
        <v>102</v>
      </c>
      <c r="U4" s="11" t="s">
        <v>76</v>
      </c>
      <c r="V4" s="11" t="s">
        <v>80</v>
      </c>
      <c r="W4" s="11"/>
      <c r="X4" s="26">
        <v>150</v>
      </c>
      <c r="Y4" s="26" t="s">
        <v>101</v>
      </c>
      <c r="Z4" s="26">
        <v>1</v>
      </c>
      <c r="AA4" s="11"/>
      <c r="AB4" s="11">
        <v>330</v>
      </c>
      <c r="AC4" s="11"/>
      <c r="AD4" s="11"/>
      <c r="AE4" s="11" t="s">
        <v>90</v>
      </c>
      <c r="AF4" s="11">
        <f>AVERAGE(AL4:AW4)</f>
        <v>5.3666666666666663</v>
      </c>
      <c r="AG4" s="11"/>
      <c r="AH4" s="11"/>
      <c r="AI4" s="11"/>
      <c r="AJ4" s="11"/>
      <c r="AK4" s="11"/>
      <c r="AL4" s="11">
        <v>5.27</v>
      </c>
      <c r="AM4" s="11">
        <v>5.72</v>
      </c>
      <c r="AN4" s="11">
        <v>5.27</v>
      </c>
      <c r="AO4" s="11">
        <v>5.36</v>
      </c>
      <c r="AP4" s="11">
        <v>5.03</v>
      </c>
      <c r="AQ4" s="11">
        <v>5.0999999999999996</v>
      </c>
      <c r="AR4" s="11">
        <v>5.32</v>
      </c>
      <c r="AS4" s="11">
        <v>6</v>
      </c>
      <c r="AT4" s="11">
        <v>5.86</v>
      </c>
      <c r="AU4" s="11">
        <v>5.51</v>
      </c>
      <c r="AV4" s="11">
        <v>4.9000000000000004</v>
      </c>
      <c r="AW4" s="11">
        <v>5.0599999999999996</v>
      </c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</row>
    <row r="5" spans="1:85" ht="20.25" customHeight="1" x14ac:dyDescent="0.35">
      <c r="B5" s="12"/>
      <c r="C5" s="11"/>
      <c r="D5" s="16"/>
      <c r="E5" s="82"/>
      <c r="F5" s="82"/>
      <c r="G5" s="82"/>
      <c r="H5" s="15"/>
      <c r="I5" s="9"/>
      <c r="J5" s="16"/>
      <c r="K5" s="79"/>
      <c r="L5" s="79"/>
      <c r="M5" s="79"/>
      <c r="N5" s="15"/>
      <c r="O5" s="13"/>
      <c r="P5" s="86" t="s">
        <v>125</v>
      </c>
      <c r="Q5" s="87"/>
      <c r="R5" s="11"/>
      <c r="S5" s="11" t="s">
        <v>72</v>
      </c>
      <c r="T5" s="11"/>
      <c r="U5" s="11" t="s">
        <v>77</v>
      </c>
      <c r="V5" s="11" t="s">
        <v>134</v>
      </c>
      <c r="W5" s="11"/>
      <c r="X5" s="26">
        <v>200</v>
      </c>
      <c r="Y5" s="26" t="s">
        <v>101</v>
      </c>
      <c r="Z5" s="26">
        <v>1</v>
      </c>
      <c r="AA5" s="11"/>
      <c r="AB5" s="11">
        <v>365</v>
      </c>
      <c r="AC5" s="11"/>
      <c r="AD5" s="11"/>
      <c r="AE5" s="11" t="s">
        <v>91</v>
      </c>
      <c r="AF5" s="11">
        <f>AVERAGE(AL5:AW5)</f>
        <v>4.7116666666666669</v>
      </c>
      <c r="AG5" s="11"/>
      <c r="AH5" s="11"/>
      <c r="AI5" s="11"/>
      <c r="AJ5" s="11"/>
      <c r="AK5" s="11"/>
      <c r="AL5" s="11">
        <v>4.93</v>
      </c>
      <c r="AM5" s="11">
        <v>5.5</v>
      </c>
      <c r="AN5" s="11">
        <v>4.8899999999999997</v>
      </c>
      <c r="AO5" s="11">
        <v>4.6100000000000003</v>
      </c>
      <c r="AP5" s="11">
        <v>4.24</v>
      </c>
      <c r="AQ5" s="11">
        <v>4.2699999999999996</v>
      </c>
      <c r="AR5" s="11">
        <v>4.3899999999999997</v>
      </c>
      <c r="AS5" s="11">
        <v>5</v>
      </c>
      <c r="AT5" s="11">
        <v>4.8099999999999996</v>
      </c>
      <c r="AU5" s="11">
        <v>4.71</v>
      </c>
      <c r="AV5" s="11">
        <v>4.34</v>
      </c>
      <c r="AW5" s="11">
        <v>4.8499999999999996</v>
      </c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</row>
    <row r="6" spans="1:85" ht="21" customHeight="1" x14ac:dyDescent="0.3">
      <c r="A6" s="10">
        <v>2</v>
      </c>
      <c r="B6" s="27" t="s">
        <v>137</v>
      </c>
      <c r="C6" s="11"/>
      <c r="D6" s="75" t="s">
        <v>100</v>
      </c>
      <c r="E6" s="76"/>
      <c r="F6" s="76"/>
      <c r="G6" s="76"/>
      <c r="H6" s="77"/>
      <c r="I6" s="16"/>
      <c r="J6" s="75" t="s">
        <v>85</v>
      </c>
      <c r="K6" s="76"/>
      <c r="L6" s="76"/>
      <c r="M6" s="76"/>
      <c r="N6" s="77"/>
      <c r="O6" s="53"/>
      <c r="P6" s="55"/>
      <c r="Q6" s="59"/>
      <c r="R6" s="11"/>
      <c r="S6" s="11" t="s">
        <v>73</v>
      </c>
      <c r="T6" s="11"/>
      <c r="U6" s="11" t="s">
        <v>78</v>
      </c>
      <c r="V6" s="11"/>
      <c r="W6" s="11"/>
      <c r="X6" s="26">
        <v>250</v>
      </c>
      <c r="Y6" s="26" t="s">
        <v>105</v>
      </c>
      <c r="Z6" s="26">
        <v>1</v>
      </c>
      <c r="AA6" s="11"/>
      <c r="AB6" s="11">
        <v>380</v>
      </c>
      <c r="AC6" s="11"/>
      <c r="AD6" s="11"/>
      <c r="AE6" s="11" t="s">
        <v>92</v>
      </c>
      <c r="AF6" s="11">
        <f t="shared" ref="AF6:AF11" si="0">AVERAGE(AL6:AW6)</f>
        <v>5.4866666666666655</v>
      </c>
      <c r="AG6" s="11"/>
      <c r="AH6" s="11"/>
      <c r="AI6" s="11"/>
      <c r="AJ6" s="11"/>
      <c r="AK6" s="11"/>
      <c r="AL6" s="11">
        <v>5.12</v>
      </c>
      <c r="AM6" s="11">
        <v>5.62</v>
      </c>
      <c r="AN6" s="11">
        <v>5.19</v>
      </c>
      <c r="AO6" s="11">
        <v>5.57</v>
      </c>
      <c r="AP6" s="11">
        <v>5.41</v>
      </c>
      <c r="AQ6" s="11">
        <v>5.39</v>
      </c>
      <c r="AR6" s="11">
        <v>5.59</v>
      </c>
      <c r="AS6" s="11">
        <v>6.37</v>
      </c>
      <c r="AT6" s="11">
        <v>5.69</v>
      </c>
      <c r="AU6" s="11">
        <v>5.47</v>
      </c>
      <c r="AV6" s="11">
        <v>5.21</v>
      </c>
      <c r="AW6" s="11">
        <v>5.21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</row>
    <row r="7" spans="1:85" ht="21" x14ac:dyDescent="0.4">
      <c r="B7" s="28">
        <v>100</v>
      </c>
      <c r="C7" s="15"/>
      <c r="D7" s="9"/>
      <c r="E7" s="83" t="str">
        <f>IF(B7=X3,Y3,IF(B7=X4,Y4,IF(B7=X5,Y5,IF(B7=X6,Y6,IF(B7=X7,Y7,IF(B7=X8,Y8,IF(B7=X9,Y9,IF(B7=X10,Y10,IF(B7=X11,Y11,IF(B7=X12,Y12,IF(B7=X13,Y13,IF(B7=X14,Y14,IF(B7=X15,Y15,IF(B7=X16,Y16,IF(B7=X17,Y17,IF(B7=X18,Y18,IF(B7=X19,Y19,IF(B7=X20,Y20,IF(B7=X21,Y21,IF(B7=X22,Y22,IF(B7=X23,Y23,IF(B7=X24,Y24,IF(B7=X25,Y25,IF(B7=X26,Y26,IF(B7=X27,Y27,IF(B7=X28,Y28,IF(B7=X29,Y29,IF(B7=X30,Y30,IF(B7=X31,Y31,IF(B7=X32,Y32,IF(B7=X33,Y33,IF(B7=X34,Y34,IF(B7=X35,Y35,IF(B7=X36,Y36,IF(B7=X37,Y37,IF(B7=X38,Y38,IF(B7=X39,Y39,0)))))))))))))))))))))))))))))))))))))</f>
        <v>1.0</v>
      </c>
      <c r="F7" s="83"/>
      <c r="G7" s="83"/>
      <c r="H7" s="9"/>
      <c r="I7" s="16"/>
      <c r="J7" s="16"/>
      <c r="K7" s="79">
        <f>GRÁFICO!U10</f>
        <v>1101.24</v>
      </c>
      <c r="L7" s="79"/>
      <c r="M7" s="79"/>
      <c r="N7" s="15"/>
      <c r="O7" s="54"/>
      <c r="P7" s="75" t="s">
        <v>127</v>
      </c>
      <c r="Q7" s="77"/>
      <c r="R7" s="16"/>
      <c r="S7" s="11" t="s">
        <v>74</v>
      </c>
      <c r="T7" s="11"/>
      <c r="U7" s="11" t="s">
        <v>79</v>
      </c>
      <c r="V7" s="11"/>
      <c r="W7" s="11"/>
      <c r="X7" s="26">
        <v>300</v>
      </c>
      <c r="Y7" s="26" t="s">
        <v>106</v>
      </c>
      <c r="Z7" s="26">
        <v>1</v>
      </c>
      <c r="AA7" s="11"/>
      <c r="AB7" s="11"/>
      <c r="AC7" s="11"/>
      <c r="AD7" s="11"/>
      <c r="AE7" s="11" t="s">
        <v>73</v>
      </c>
      <c r="AF7" s="11">
        <f t="shared" si="0"/>
        <v>5.0458333333333334</v>
      </c>
      <c r="AG7" s="11"/>
      <c r="AH7" s="11"/>
      <c r="AI7" s="11"/>
      <c r="AJ7" s="11"/>
      <c r="AK7" s="11"/>
      <c r="AL7" s="11">
        <v>4.79</v>
      </c>
      <c r="AM7" s="11">
        <v>5.3</v>
      </c>
      <c r="AN7" s="11">
        <v>4.93</v>
      </c>
      <c r="AO7" s="11">
        <v>5.15</v>
      </c>
      <c r="AP7" s="11">
        <v>4.7699999999999996</v>
      </c>
      <c r="AQ7" s="11">
        <v>4.66</v>
      </c>
      <c r="AR7" s="11">
        <v>4.91</v>
      </c>
      <c r="AS7" s="11">
        <v>5.65</v>
      </c>
      <c r="AT7" s="11">
        <v>5.29</v>
      </c>
      <c r="AU7" s="11">
        <v>5.19</v>
      </c>
      <c r="AV7" s="11">
        <v>4.92</v>
      </c>
      <c r="AW7" s="11">
        <v>4.99</v>
      </c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</row>
    <row r="8" spans="1:85" ht="21" customHeight="1" x14ac:dyDescent="0.3">
      <c r="B8" s="12"/>
      <c r="C8" s="11"/>
      <c r="D8" s="16"/>
      <c r="E8" s="83"/>
      <c r="F8" s="83"/>
      <c r="G8" s="83"/>
      <c r="H8" s="15"/>
      <c r="I8" s="9"/>
      <c r="J8" s="16"/>
      <c r="K8" s="79"/>
      <c r="L8" s="79"/>
      <c r="M8" s="79"/>
      <c r="N8" s="15"/>
      <c r="O8" s="54"/>
      <c r="P8" s="68" t="s">
        <v>128</v>
      </c>
      <c r="Q8" s="70"/>
      <c r="R8" s="16"/>
      <c r="S8" s="11" t="s">
        <v>67</v>
      </c>
      <c r="T8" s="11"/>
      <c r="U8" s="11"/>
      <c r="V8" s="11"/>
      <c r="W8" s="11"/>
      <c r="X8" s="26">
        <v>350</v>
      </c>
      <c r="Y8" s="26" t="s">
        <v>106</v>
      </c>
      <c r="Z8" s="26">
        <v>1</v>
      </c>
      <c r="AA8" s="11"/>
      <c r="AB8" s="11"/>
      <c r="AC8" s="11"/>
      <c r="AD8" s="11"/>
      <c r="AE8" s="11" t="s">
        <v>74</v>
      </c>
      <c r="AF8" s="11">
        <f t="shared" si="0"/>
        <v>5.7950000000000008</v>
      </c>
      <c r="AG8" s="11"/>
      <c r="AH8" s="11"/>
      <c r="AI8" s="11"/>
      <c r="AJ8" s="11"/>
      <c r="AK8" s="11"/>
      <c r="AL8" s="11">
        <v>5.69</v>
      </c>
      <c r="AM8" s="11">
        <v>6.25</v>
      </c>
      <c r="AN8" s="11">
        <v>5.58</v>
      </c>
      <c r="AO8" s="11">
        <v>5.83</v>
      </c>
      <c r="AP8" s="11">
        <v>5.58</v>
      </c>
      <c r="AQ8" s="11">
        <v>5.56</v>
      </c>
      <c r="AR8" s="11">
        <v>5.89</v>
      </c>
      <c r="AS8" s="11">
        <v>6.49</v>
      </c>
      <c r="AT8" s="11">
        <v>6.35</v>
      </c>
      <c r="AU8" s="11">
        <v>5.82</v>
      </c>
      <c r="AV8" s="11">
        <v>5.01</v>
      </c>
      <c r="AW8" s="11">
        <v>5.49</v>
      </c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</row>
    <row r="9" spans="1:85" ht="21" customHeight="1" x14ac:dyDescent="0.3">
      <c r="A9" s="10">
        <v>3</v>
      </c>
      <c r="B9" s="27" t="s">
        <v>135</v>
      </c>
      <c r="C9" s="11"/>
      <c r="D9" s="68" t="s">
        <v>97</v>
      </c>
      <c r="E9" s="69"/>
      <c r="F9" s="69"/>
      <c r="G9" s="69"/>
      <c r="H9" s="70"/>
      <c r="I9" s="16"/>
      <c r="J9" s="68" t="s">
        <v>96</v>
      </c>
      <c r="K9" s="69"/>
      <c r="L9" s="69"/>
      <c r="M9" s="69"/>
      <c r="N9" s="70"/>
      <c r="O9" s="62"/>
      <c r="P9" s="69" t="s">
        <v>129</v>
      </c>
      <c r="Q9" s="70"/>
      <c r="R9" s="11"/>
      <c r="S9" s="11" t="s">
        <v>68</v>
      </c>
      <c r="T9" s="11"/>
      <c r="U9" s="11"/>
      <c r="V9" s="11"/>
      <c r="W9" s="11"/>
      <c r="X9" s="26">
        <v>400</v>
      </c>
      <c r="Y9" s="26" t="s">
        <v>106</v>
      </c>
      <c r="Z9" s="26">
        <v>1</v>
      </c>
      <c r="AA9" s="11"/>
      <c r="AB9" s="11"/>
      <c r="AC9" s="11"/>
      <c r="AD9" s="11"/>
      <c r="AE9" s="11" t="s">
        <v>93</v>
      </c>
      <c r="AF9" s="11">
        <f t="shared" si="0"/>
        <v>5.121666666666667</v>
      </c>
      <c r="AG9" s="11"/>
      <c r="AH9" s="11"/>
      <c r="AI9" s="11"/>
      <c r="AJ9" s="11"/>
      <c r="AK9" s="11"/>
      <c r="AL9" s="11">
        <v>5.62</v>
      </c>
      <c r="AM9" s="11">
        <v>6</v>
      </c>
      <c r="AN9" s="11">
        <v>5.5</v>
      </c>
      <c r="AO9" s="11">
        <v>5.14</v>
      </c>
      <c r="AP9" s="11">
        <v>4.54</v>
      </c>
      <c r="AQ9" s="11">
        <v>4.26</v>
      </c>
      <c r="AR9" s="11">
        <v>4.42</v>
      </c>
      <c r="AS9" s="11">
        <v>4.93</v>
      </c>
      <c r="AT9" s="11">
        <v>5.43</v>
      </c>
      <c r="AU9" s="11">
        <v>5.26</v>
      </c>
      <c r="AV9" s="11">
        <v>4.8499999999999996</v>
      </c>
      <c r="AW9" s="11">
        <v>5.51</v>
      </c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</row>
    <row r="10" spans="1:85" ht="21" x14ac:dyDescent="0.4">
      <c r="B10" s="64">
        <v>0.98499999999999999</v>
      </c>
      <c r="C10" s="11"/>
      <c r="D10" s="16"/>
      <c r="E10" s="84">
        <f>IF(B7=X3,Z3,IF(B7=X4,Z4,IF(B7=X5,Z5,IF(B7=X6,Z6,IF(B7=X7,Z7,IF(B7=X8,Z8,IF(B7=X9,Z9,IF(B7=X10,Z10,IF(B7=X11,Z11,IF(B7=X12,Z12,IF(B7=X13,Z13,IF(B7=X14,Z14,IF(B7=X15,Z15,IF(B7=X16,Z16,IF(B7=X17,Z17,IF(B7=X18,Z18,IF(B7=X19,Z19,IF(B7=X20,Z20,IF(B7=X21,Z21,IF(B7=X22,Z22,IF(B7=X23,Z23,IF(B7=X24,Z24,IF(B7=X25,Z25,IF(B7=X26,Z26,IF(B7=X27,Z27,IF(B7=X28,Z28,IF(B7=X29,Z29,IF(B7=X30,Z30,IF(B7=X31,Z31,IF(B7=X32,Z32,IF(B7=X33,Z33,IF(B7=X34,Z34,IF(B7=X35,Z35,IF(B7=X36,Z36,IF(B7=X37,Z37,IF(B7=X38,Z38,IF(B7=X39,Z39,0)))))))))))))))))))))))))))))))))))))</f>
        <v>1</v>
      </c>
      <c r="F10" s="84"/>
      <c r="G10" s="84"/>
      <c r="H10" s="15"/>
      <c r="I10" s="9"/>
      <c r="J10" s="16"/>
      <c r="K10" s="80">
        <f>GRÁFICO!C23</f>
        <v>0.91769999999999996</v>
      </c>
      <c r="L10" s="80"/>
      <c r="M10" s="80"/>
      <c r="N10" s="15"/>
      <c r="O10" s="54"/>
      <c r="P10" s="69"/>
      <c r="Q10" s="70"/>
      <c r="R10" s="11"/>
      <c r="S10" s="11" t="s">
        <v>69</v>
      </c>
      <c r="T10" s="11"/>
      <c r="U10" s="11"/>
      <c r="V10" s="11"/>
      <c r="W10" s="11"/>
      <c r="X10" s="26">
        <v>450</v>
      </c>
      <c r="Y10" s="26" t="s">
        <v>106</v>
      </c>
      <c r="Z10" s="26">
        <v>1</v>
      </c>
      <c r="AA10" s="11"/>
      <c r="AB10" s="11"/>
      <c r="AC10" s="11"/>
      <c r="AD10" s="11"/>
      <c r="AE10" s="11" t="s">
        <v>68</v>
      </c>
      <c r="AF10" s="11">
        <f t="shared" si="0"/>
        <v>4.9983333333333322</v>
      </c>
      <c r="AG10" s="11"/>
      <c r="AH10" s="11"/>
      <c r="AI10" s="11"/>
      <c r="AJ10" s="11"/>
      <c r="AK10" s="11"/>
      <c r="AL10" s="11">
        <v>5.41</v>
      </c>
      <c r="AM10" s="11">
        <v>5.78</v>
      </c>
      <c r="AN10" s="11">
        <v>5.32</v>
      </c>
      <c r="AO10" s="11">
        <v>5.0999999999999996</v>
      </c>
      <c r="AP10" s="11">
        <v>4.5599999999999996</v>
      </c>
      <c r="AQ10" s="11">
        <v>4.46</v>
      </c>
      <c r="AR10" s="11">
        <v>4.5</v>
      </c>
      <c r="AS10" s="11">
        <v>5.04</v>
      </c>
      <c r="AT10" s="11">
        <v>5.14</v>
      </c>
      <c r="AU10" s="11">
        <v>4.9800000000000004</v>
      </c>
      <c r="AV10" s="11">
        <v>4.5199999999999996</v>
      </c>
      <c r="AW10" s="11">
        <v>5.17</v>
      </c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</row>
    <row r="11" spans="1:85" ht="18.75" customHeight="1" x14ac:dyDescent="0.3">
      <c r="B11" s="12"/>
      <c r="C11" s="11"/>
      <c r="D11" s="16"/>
      <c r="E11" s="84"/>
      <c r="F11" s="84"/>
      <c r="G11" s="84"/>
      <c r="H11" s="15"/>
      <c r="I11" s="9"/>
      <c r="J11" s="16"/>
      <c r="K11" s="80"/>
      <c r="L11" s="80"/>
      <c r="M11" s="80"/>
      <c r="N11" s="15"/>
      <c r="O11" s="54"/>
      <c r="P11" s="69" t="s">
        <v>133</v>
      </c>
      <c r="Q11" s="70"/>
      <c r="R11" s="11"/>
      <c r="S11" s="11" t="s">
        <v>122</v>
      </c>
      <c r="T11" s="11"/>
      <c r="U11" s="11"/>
      <c r="V11" s="11"/>
      <c r="W11" s="11"/>
      <c r="X11" s="26">
        <v>500</v>
      </c>
      <c r="Y11" s="26" t="s">
        <v>107</v>
      </c>
      <c r="Z11" s="26">
        <v>1</v>
      </c>
      <c r="AA11" s="11"/>
      <c r="AB11" s="11"/>
      <c r="AC11" s="11"/>
      <c r="AD11" s="11"/>
      <c r="AE11" s="11" t="s">
        <v>69</v>
      </c>
      <c r="AF11" s="11">
        <f t="shared" si="0"/>
        <v>5.3958333333333348</v>
      </c>
      <c r="AG11" s="11"/>
      <c r="AH11" s="11"/>
      <c r="AI11" s="11"/>
      <c r="AJ11" s="11"/>
      <c r="AK11" s="11"/>
      <c r="AL11" s="11">
        <v>5.29</v>
      </c>
      <c r="AM11" s="11">
        <v>5.71</v>
      </c>
      <c r="AN11" s="11">
        <v>5.22</v>
      </c>
      <c r="AO11" s="11">
        <v>5.48</v>
      </c>
      <c r="AP11" s="11">
        <v>5.18</v>
      </c>
      <c r="AQ11" s="11">
        <v>5.18</v>
      </c>
      <c r="AR11" s="11">
        <v>5.43</v>
      </c>
      <c r="AS11" s="11">
        <v>6.06</v>
      </c>
      <c r="AT11" s="11">
        <v>5.81</v>
      </c>
      <c r="AU11" s="11">
        <v>5.41</v>
      </c>
      <c r="AV11" s="11">
        <v>4.9000000000000004</v>
      </c>
      <c r="AW11" s="11">
        <v>5.08</v>
      </c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</row>
    <row r="12" spans="1:85" ht="21" customHeight="1" x14ac:dyDescent="0.3">
      <c r="B12" s="29" t="s">
        <v>119</v>
      </c>
      <c r="C12" s="11"/>
      <c r="D12" s="68" t="s">
        <v>99</v>
      </c>
      <c r="E12" s="69"/>
      <c r="F12" s="69"/>
      <c r="G12" s="69"/>
      <c r="H12" s="70"/>
      <c r="I12" s="16"/>
      <c r="J12" s="68" t="s">
        <v>86</v>
      </c>
      <c r="K12" s="69"/>
      <c r="L12" s="69"/>
      <c r="M12" s="69"/>
      <c r="N12" s="70"/>
      <c r="O12" s="62"/>
      <c r="P12" s="69" t="s">
        <v>130</v>
      </c>
      <c r="Q12" s="70"/>
      <c r="R12" s="11"/>
      <c r="S12" s="11"/>
      <c r="T12" s="11"/>
      <c r="U12" s="11"/>
      <c r="V12" s="11"/>
      <c r="W12" s="11"/>
      <c r="X12" s="26">
        <v>550</v>
      </c>
      <c r="Y12" s="26" t="s">
        <v>107</v>
      </c>
      <c r="Z12" s="26">
        <v>1</v>
      </c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</row>
    <row r="13" spans="1:85" ht="21" x14ac:dyDescent="0.4">
      <c r="B13" s="50" t="s">
        <v>75</v>
      </c>
      <c r="C13" s="11"/>
      <c r="D13" s="16"/>
      <c r="E13" s="67">
        <f>GRÁFICO!B23</f>
        <v>0.76</v>
      </c>
      <c r="F13" s="67"/>
      <c r="G13" s="67"/>
      <c r="H13" s="15"/>
      <c r="I13" s="11"/>
      <c r="J13" s="16"/>
      <c r="K13" s="78">
        <f>GRÁFICO!D28</f>
        <v>90.393450000000001</v>
      </c>
      <c r="L13" s="78"/>
      <c r="M13" s="78"/>
      <c r="N13" s="15"/>
      <c r="O13" s="54"/>
      <c r="P13" s="69" t="s">
        <v>131</v>
      </c>
      <c r="Q13" s="70"/>
      <c r="R13" s="11"/>
      <c r="S13" s="11"/>
      <c r="T13" s="11"/>
      <c r="U13" s="11"/>
      <c r="V13" s="11"/>
      <c r="W13" s="11"/>
      <c r="X13" s="26">
        <v>600</v>
      </c>
      <c r="Y13" s="26" t="s">
        <v>107</v>
      </c>
      <c r="Z13" s="26">
        <v>1</v>
      </c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</row>
    <row r="14" spans="1:85" ht="21" customHeight="1" x14ac:dyDescent="0.3">
      <c r="B14" s="12"/>
      <c r="C14" s="15"/>
      <c r="D14" s="9"/>
      <c r="E14" s="67"/>
      <c r="F14" s="67"/>
      <c r="G14" s="67"/>
      <c r="H14" s="15"/>
      <c r="I14" s="11"/>
      <c r="J14" s="16"/>
      <c r="K14" s="78"/>
      <c r="L14" s="78"/>
      <c r="M14" s="78"/>
      <c r="N14" s="15"/>
      <c r="O14" s="54"/>
      <c r="P14" s="13"/>
      <c r="Q14" s="59"/>
      <c r="R14" s="11"/>
      <c r="S14" s="11"/>
      <c r="T14" s="11"/>
      <c r="U14" s="11"/>
      <c r="V14" s="11"/>
      <c r="W14" s="11"/>
      <c r="X14" s="26">
        <v>650</v>
      </c>
      <c r="Y14" s="26" t="s">
        <v>107</v>
      </c>
      <c r="Z14" s="26">
        <v>1</v>
      </c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</row>
    <row r="15" spans="1:85" ht="21" customHeight="1" x14ac:dyDescent="0.3">
      <c r="B15" s="29" t="s">
        <v>120</v>
      </c>
      <c r="C15" s="11"/>
      <c r="D15" s="68" t="s">
        <v>98</v>
      </c>
      <c r="E15" s="69"/>
      <c r="F15" s="69"/>
      <c r="G15" s="69"/>
      <c r="H15" s="70"/>
      <c r="I15" s="11"/>
      <c r="J15" s="68" t="s">
        <v>87</v>
      </c>
      <c r="K15" s="69"/>
      <c r="L15" s="69"/>
      <c r="M15" s="69"/>
      <c r="N15" s="70"/>
      <c r="O15" s="62"/>
      <c r="P15" s="76" t="s">
        <v>126</v>
      </c>
      <c r="Q15" s="77"/>
      <c r="R15" s="11"/>
      <c r="S15" s="11"/>
      <c r="T15" s="11"/>
      <c r="U15" s="11"/>
      <c r="V15" s="11"/>
      <c r="W15" s="11"/>
      <c r="X15" s="26">
        <v>700</v>
      </c>
      <c r="Y15" s="26" t="s">
        <v>107</v>
      </c>
      <c r="Z15" s="26">
        <v>1</v>
      </c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</row>
    <row r="16" spans="1:85" ht="21" x14ac:dyDescent="0.4">
      <c r="B16" s="50" t="str">
        <f>V5</f>
        <v>144 céluas (1,98 m  x 0,99m) 380W</v>
      </c>
      <c r="C16" s="11"/>
      <c r="D16" s="16"/>
      <c r="E16" s="67">
        <f>GRÁFICO!B34*E4</f>
        <v>3.8807999999999998</v>
      </c>
      <c r="F16" s="67"/>
      <c r="G16" s="67"/>
      <c r="H16" s="9"/>
      <c r="I16" s="16"/>
      <c r="J16" s="16"/>
      <c r="K16" s="78">
        <f>GRÁFICO!D30</f>
        <v>1084.7213999999999</v>
      </c>
      <c r="L16" s="78"/>
      <c r="M16" s="78"/>
      <c r="N16" s="15"/>
      <c r="O16" s="54"/>
      <c r="P16" s="69" t="s">
        <v>132</v>
      </c>
      <c r="Q16" s="70"/>
      <c r="R16" s="11"/>
      <c r="S16" s="11"/>
      <c r="T16" s="11"/>
      <c r="U16" s="11"/>
      <c r="V16" s="11"/>
      <c r="W16" s="11"/>
      <c r="X16" s="26">
        <v>750</v>
      </c>
      <c r="Y16" s="26" t="s">
        <v>107</v>
      </c>
      <c r="Z16" s="26">
        <v>1</v>
      </c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</row>
    <row r="17" spans="2:85" ht="21" customHeight="1" x14ac:dyDescent="0.3">
      <c r="B17" s="12"/>
      <c r="C17" s="15"/>
      <c r="D17" s="9"/>
      <c r="E17" s="67"/>
      <c r="F17" s="67"/>
      <c r="G17" s="67"/>
      <c r="H17" s="15"/>
      <c r="I17" s="11"/>
      <c r="J17" s="16"/>
      <c r="K17" s="78"/>
      <c r="L17" s="78"/>
      <c r="M17" s="78"/>
      <c r="N17" s="15"/>
      <c r="O17" s="13"/>
      <c r="P17" s="55"/>
      <c r="Q17" s="59"/>
      <c r="R17" s="11"/>
      <c r="S17" s="11"/>
      <c r="T17" s="11"/>
      <c r="U17" s="11"/>
      <c r="V17" s="11"/>
      <c r="W17" s="11"/>
      <c r="X17" s="26">
        <v>800</v>
      </c>
      <c r="Y17" s="26" t="s">
        <v>108</v>
      </c>
      <c r="Z17" s="26">
        <v>1</v>
      </c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</row>
    <row r="18" spans="2:85" ht="15" customHeight="1" thickBot="1" x14ac:dyDescent="0.35">
      <c r="B18" s="71" t="s">
        <v>121</v>
      </c>
      <c r="D18" s="88"/>
      <c r="E18" s="89"/>
      <c r="F18" s="89"/>
      <c r="G18" s="89"/>
      <c r="H18" s="90"/>
      <c r="I18" s="17"/>
      <c r="J18" s="19"/>
      <c r="K18" s="20"/>
      <c r="L18" s="20"/>
      <c r="M18" s="20"/>
      <c r="N18" s="21"/>
      <c r="O18" s="57"/>
      <c r="P18" s="60"/>
      <c r="Q18" s="61"/>
      <c r="R18" s="11"/>
      <c r="S18" s="11"/>
      <c r="T18" s="11"/>
      <c r="U18" s="11"/>
      <c r="V18" s="11"/>
      <c r="W18" s="11"/>
      <c r="X18" s="26">
        <v>850</v>
      </c>
      <c r="Y18" s="26" t="s">
        <v>108</v>
      </c>
      <c r="Z18" s="26">
        <v>1</v>
      </c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</row>
    <row r="19" spans="2:85" ht="15" customHeight="1" thickTop="1" x14ac:dyDescent="0.3">
      <c r="B19" s="71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4"/>
      <c r="O19" s="58"/>
      <c r="P19" s="58"/>
      <c r="Q19" s="58"/>
      <c r="R19" s="9"/>
      <c r="S19" s="11"/>
      <c r="T19" s="11"/>
      <c r="U19" s="11"/>
      <c r="V19" s="11"/>
      <c r="W19" s="11"/>
      <c r="X19" s="26">
        <v>900</v>
      </c>
      <c r="Y19" s="26" t="s">
        <v>108</v>
      </c>
      <c r="Z19" s="26">
        <v>1</v>
      </c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</row>
    <row r="20" spans="2:85" ht="15.75" customHeight="1" x14ac:dyDescent="0.3">
      <c r="B20" s="48" t="s">
        <v>112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8"/>
      <c r="O20" s="13"/>
      <c r="P20" s="13"/>
      <c r="Q20" s="13"/>
      <c r="R20" s="9"/>
      <c r="S20" s="9"/>
      <c r="T20" s="9"/>
      <c r="U20" s="9"/>
      <c r="V20" s="11"/>
      <c r="W20" s="11"/>
      <c r="X20" s="26">
        <v>950</v>
      </c>
      <c r="Y20" s="26" t="s">
        <v>108</v>
      </c>
      <c r="Z20" s="26">
        <v>1</v>
      </c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</row>
    <row r="21" spans="2:85" ht="30" customHeight="1" x14ac:dyDescent="0.3">
      <c r="B21" s="85" t="s">
        <v>113</v>
      </c>
      <c r="C21" s="85"/>
      <c r="D21" s="85"/>
      <c r="E21" s="85"/>
      <c r="F21" s="85"/>
      <c r="G21" s="85"/>
      <c r="H21" s="85"/>
      <c r="I21" s="85"/>
      <c r="J21" s="85"/>
      <c r="K21" s="8"/>
      <c r="L21" s="8"/>
      <c r="M21" s="8"/>
      <c r="N21" s="8"/>
      <c r="O21" s="13"/>
      <c r="P21" s="13"/>
      <c r="Q21" s="13"/>
      <c r="R21" s="9"/>
      <c r="S21" s="9"/>
      <c r="T21" s="9"/>
      <c r="U21" s="9"/>
      <c r="V21" s="11"/>
      <c r="W21" s="11"/>
      <c r="X21" s="26">
        <v>1000</v>
      </c>
      <c r="Y21" s="26" t="s">
        <v>109</v>
      </c>
      <c r="Z21" s="26">
        <v>1</v>
      </c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</row>
    <row r="22" spans="2:85" x14ac:dyDescent="0.3">
      <c r="B22" s="4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3"/>
      <c r="P22" s="13"/>
      <c r="Q22" s="13"/>
      <c r="R22" s="9"/>
      <c r="S22" s="9"/>
      <c r="T22" s="9"/>
      <c r="U22" s="9"/>
      <c r="V22" s="11"/>
      <c r="W22" s="11"/>
      <c r="X22" s="26">
        <v>1100</v>
      </c>
      <c r="Y22" s="26" t="s">
        <v>109</v>
      </c>
      <c r="Z22" s="26">
        <v>1</v>
      </c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</row>
    <row r="23" spans="2:85" hidden="1" x14ac:dyDescent="0.3">
      <c r="B23" s="49"/>
      <c r="J23" s="8"/>
      <c r="K23" s="8"/>
      <c r="L23" s="8"/>
      <c r="M23" s="8"/>
      <c r="N23" s="8"/>
      <c r="O23" s="13"/>
      <c r="P23" s="13"/>
      <c r="Q23" s="13"/>
      <c r="R23" s="11"/>
      <c r="S23" s="11"/>
      <c r="T23" s="11"/>
      <c r="U23" s="11"/>
      <c r="V23" s="11"/>
      <c r="W23" s="11"/>
      <c r="X23" s="26">
        <v>1200</v>
      </c>
      <c r="Y23" s="26" t="s">
        <v>109</v>
      </c>
      <c r="Z23" s="26">
        <v>1</v>
      </c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</row>
    <row r="24" spans="2:85" hidden="1" x14ac:dyDescent="0.3">
      <c r="B24" s="63"/>
      <c r="J24" s="8"/>
      <c r="K24" s="8"/>
      <c r="L24" s="22"/>
      <c r="M24" s="22"/>
      <c r="N24" s="8"/>
      <c r="O24" s="13"/>
      <c r="P24" s="13"/>
      <c r="Q24" s="13"/>
      <c r="R24" s="11"/>
      <c r="S24" s="11"/>
      <c r="T24" s="11"/>
      <c r="U24" s="11"/>
      <c r="V24" s="11"/>
      <c r="W24" s="11"/>
      <c r="X24" s="26">
        <v>1300</v>
      </c>
      <c r="Y24" s="26" t="s">
        <v>109</v>
      </c>
      <c r="Z24" s="26">
        <v>1</v>
      </c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</row>
    <row r="25" spans="2:85" hidden="1" x14ac:dyDescent="0.3">
      <c r="B25" s="13"/>
      <c r="J25" s="8"/>
      <c r="K25" s="8"/>
      <c r="L25" s="23"/>
      <c r="M25" s="24"/>
      <c r="N25" s="8"/>
      <c r="O25" s="13"/>
      <c r="P25" s="13"/>
      <c r="Q25" s="13"/>
      <c r="R25" s="11"/>
      <c r="S25" s="11"/>
      <c r="T25" s="11"/>
      <c r="U25" s="11"/>
      <c r="V25" s="11"/>
      <c r="W25" s="11"/>
      <c r="X25" s="26">
        <v>1400</v>
      </c>
      <c r="Y25" s="26">
        <v>10</v>
      </c>
      <c r="Z25" s="26">
        <v>2</v>
      </c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</row>
    <row r="26" spans="2:85" hidden="1" x14ac:dyDescent="0.3">
      <c r="B26" s="10"/>
      <c r="J26" s="8"/>
      <c r="K26" s="8"/>
      <c r="L26" s="23"/>
      <c r="M26" s="24"/>
      <c r="N26" s="8"/>
      <c r="O26" s="13"/>
      <c r="P26" s="13"/>
      <c r="Q26" s="13"/>
      <c r="R26" s="11"/>
      <c r="S26" s="11"/>
      <c r="T26" s="11"/>
      <c r="U26" s="11"/>
      <c r="V26" s="11"/>
      <c r="W26" s="11"/>
      <c r="X26" s="26">
        <v>1500</v>
      </c>
      <c r="Y26" s="26">
        <v>10</v>
      </c>
      <c r="Z26" s="26">
        <v>2</v>
      </c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</row>
    <row r="27" spans="2:85" hidden="1" x14ac:dyDescent="0.3">
      <c r="J27" s="8"/>
      <c r="K27" s="8"/>
      <c r="L27" s="23"/>
      <c r="M27" s="24"/>
      <c r="N27" s="8"/>
      <c r="O27" s="13"/>
      <c r="P27" s="13"/>
      <c r="Q27" s="13"/>
      <c r="R27" s="11"/>
      <c r="S27" s="11"/>
      <c r="T27" s="11"/>
      <c r="U27" s="11"/>
      <c r="V27" s="11"/>
      <c r="W27" s="11"/>
      <c r="X27" s="26">
        <v>2000</v>
      </c>
      <c r="Y27" s="26" t="s">
        <v>110</v>
      </c>
      <c r="Z27" s="26">
        <v>2</v>
      </c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</row>
    <row r="28" spans="2:85" hidden="1" x14ac:dyDescent="0.3">
      <c r="J28" s="8"/>
      <c r="K28" s="8"/>
      <c r="L28" s="23"/>
      <c r="M28" s="24"/>
      <c r="N28" s="8"/>
      <c r="O28" s="13"/>
      <c r="P28" s="13"/>
      <c r="Q28" s="13"/>
      <c r="R28" s="11"/>
      <c r="S28" s="11"/>
      <c r="T28" s="11"/>
      <c r="U28" s="11"/>
      <c r="V28" s="11"/>
      <c r="W28" s="11"/>
      <c r="X28" s="26">
        <v>2500</v>
      </c>
      <c r="Y28" s="26" t="s">
        <v>110</v>
      </c>
      <c r="Z28" s="26">
        <v>2</v>
      </c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</row>
    <row r="29" spans="2:85" hidden="1" x14ac:dyDescent="0.3">
      <c r="J29" s="8"/>
      <c r="K29" s="8"/>
      <c r="L29" s="23"/>
      <c r="M29" s="24"/>
      <c r="N29" s="8"/>
      <c r="O29" s="13"/>
      <c r="P29" s="13"/>
      <c r="Q29" s="13"/>
      <c r="R29" s="11"/>
      <c r="S29" s="11"/>
      <c r="T29" s="11"/>
      <c r="U29" s="11"/>
      <c r="V29" s="11"/>
      <c r="W29" s="11"/>
      <c r="X29" s="26">
        <v>3000</v>
      </c>
      <c r="Y29" s="26">
        <v>20</v>
      </c>
      <c r="Z29" s="26">
        <v>1</v>
      </c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</row>
    <row r="30" spans="2:85" hidden="1" x14ac:dyDescent="0.3">
      <c r="J30" s="8"/>
      <c r="K30" s="8"/>
      <c r="L30" s="23"/>
      <c r="M30" s="24"/>
      <c r="N30" s="8"/>
      <c r="O30" s="13"/>
      <c r="P30" s="13"/>
      <c r="Q30" s="13"/>
      <c r="R30" s="11"/>
      <c r="S30" s="11"/>
      <c r="T30" s="11"/>
      <c r="U30" s="11"/>
      <c r="V30" s="11"/>
      <c r="W30" s="11"/>
      <c r="X30" s="26">
        <v>3500</v>
      </c>
      <c r="Y30" s="26" t="s">
        <v>111</v>
      </c>
      <c r="Z30" s="26">
        <v>3</v>
      </c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</row>
    <row r="31" spans="2:85" hidden="1" x14ac:dyDescent="0.3">
      <c r="J31" s="8"/>
      <c r="K31" s="8"/>
      <c r="L31" s="23"/>
      <c r="M31" s="24"/>
      <c r="N31" s="8"/>
      <c r="O31" s="13"/>
      <c r="P31" s="13"/>
      <c r="Q31" s="13"/>
      <c r="R31" s="11"/>
      <c r="S31" s="11"/>
      <c r="T31" s="11"/>
      <c r="U31" s="11"/>
      <c r="V31" s="11"/>
      <c r="W31" s="11"/>
      <c r="X31" s="26">
        <v>4000</v>
      </c>
      <c r="Y31" s="26" t="s">
        <v>111</v>
      </c>
      <c r="Z31" s="26">
        <v>3</v>
      </c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</row>
    <row r="32" spans="2:85" hidden="1" x14ac:dyDescent="0.3">
      <c r="J32" s="8"/>
      <c r="K32" s="8"/>
      <c r="L32" s="23"/>
      <c r="M32" s="24"/>
      <c r="N32" s="8"/>
      <c r="O32" s="13"/>
      <c r="P32" s="13"/>
      <c r="Q32" s="13"/>
      <c r="R32" s="11"/>
      <c r="S32" s="11"/>
      <c r="T32" s="11"/>
      <c r="U32" s="11"/>
      <c r="V32" s="11"/>
      <c r="W32" s="11"/>
      <c r="X32" s="26">
        <v>4500</v>
      </c>
      <c r="Y32" s="26">
        <v>30</v>
      </c>
      <c r="Z32" s="26">
        <v>3</v>
      </c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</row>
    <row r="33" spans="10:85" hidden="1" x14ac:dyDescent="0.3">
      <c r="J33" s="8"/>
      <c r="K33" s="8"/>
      <c r="L33" s="23"/>
      <c r="M33" s="24"/>
      <c r="N33" s="8"/>
      <c r="O33" s="13"/>
      <c r="P33" s="13"/>
      <c r="Q33" s="13"/>
      <c r="R33" s="11"/>
      <c r="S33" s="11"/>
      <c r="T33" s="11"/>
      <c r="U33" s="11"/>
      <c r="V33" s="11"/>
      <c r="W33" s="11"/>
      <c r="X33" s="26">
        <v>5000</v>
      </c>
      <c r="Y33" s="26">
        <v>40</v>
      </c>
      <c r="Z33" s="26">
        <v>2</v>
      </c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</row>
    <row r="34" spans="10:85" hidden="1" x14ac:dyDescent="0.3">
      <c r="J34" s="8"/>
      <c r="K34" s="8"/>
      <c r="L34" s="23"/>
      <c r="M34" s="24"/>
      <c r="N34" s="8"/>
      <c r="O34" s="13"/>
      <c r="P34" s="13"/>
      <c r="Q34" s="13"/>
      <c r="R34" s="11"/>
      <c r="S34" s="11"/>
      <c r="T34" s="11"/>
      <c r="U34" s="11"/>
      <c r="V34" s="11"/>
      <c r="W34" s="11"/>
      <c r="X34" s="26">
        <v>6000</v>
      </c>
      <c r="Y34" s="26">
        <v>40</v>
      </c>
      <c r="Z34" s="26">
        <v>2</v>
      </c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</row>
    <row r="35" spans="10:85" hidden="1" x14ac:dyDescent="0.3">
      <c r="J35" s="8"/>
      <c r="K35" s="8"/>
      <c r="L35" s="23"/>
      <c r="M35" s="24"/>
      <c r="N35" s="8"/>
      <c r="O35" s="13"/>
      <c r="P35" s="13"/>
      <c r="Q35" s="13"/>
      <c r="R35" s="11"/>
      <c r="S35" s="11"/>
      <c r="T35" s="11"/>
      <c r="U35" s="11"/>
      <c r="V35" s="11"/>
      <c r="W35" s="11"/>
      <c r="X35" s="26">
        <v>7000</v>
      </c>
      <c r="Y35" s="26">
        <v>50</v>
      </c>
      <c r="Z35" s="26">
        <v>2</v>
      </c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</row>
    <row r="36" spans="10:85" hidden="1" x14ac:dyDescent="0.3">
      <c r="J36" s="8"/>
      <c r="K36" s="8"/>
      <c r="L36" s="23"/>
      <c r="M36" s="24"/>
      <c r="N36" s="8"/>
      <c r="O36" s="13"/>
      <c r="P36" s="13"/>
      <c r="Q36" s="13"/>
      <c r="R36" s="11"/>
      <c r="S36" s="11"/>
      <c r="T36" s="11"/>
      <c r="U36" s="11"/>
      <c r="V36" s="11"/>
      <c r="W36" s="11"/>
      <c r="X36" s="26">
        <v>8000</v>
      </c>
      <c r="Y36" s="26">
        <v>60</v>
      </c>
      <c r="Z36" s="26">
        <v>3</v>
      </c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</row>
    <row r="37" spans="10:85" hidden="1" x14ac:dyDescent="0.3">
      <c r="J37" s="8"/>
      <c r="K37" s="9"/>
      <c r="L37" s="9"/>
      <c r="M37" s="9"/>
      <c r="N37" s="8"/>
      <c r="O37" s="13"/>
      <c r="P37" s="13"/>
      <c r="Q37" s="13"/>
      <c r="R37" s="11"/>
      <c r="S37" s="11"/>
      <c r="T37" s="11"/>
      <c r="U37" s="11"/>
      <c r="V37" s="11"/>
      <c r="W37" s="11"/>
      <c r="X37" s="26">
        <v>9000</v>
      </c>
      <c r="Y37" s="26">
        <v>60</v>
      </c>
      <c r="Z37" s="26">
        <v>3</v>
      </c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</row>
    <row r="38" spans="10:85" hidden="1" x14ac:dyDescent="0.3">
      <c r="K38" s="11" t="s">
        <v>12</v>
      </c>
      <c r="L38" s="30">
        <f>GRÁFICO!B15</f>
        <v>100</v>
      </c>
      <c r="M38" s="30">
        <f>GRÁFICO!C15</f>
        <v>91.77</v>
      </c>
      <c r="O38" s="10"/>
      <c r="P38" s="10"/>
      <c r="Q38" s="10"/>
      <c r="R38" s="11"/>
      <c r="S38" s="11"/>
      <c r="T38" s="11"/>
      <c r="U38" s="11"/>
      <c r="V38" s="11"/>
      <c r="W38" s="11"/>
      <c r="X38" s="26">
        <v>10000</v>
      </c>
      <c r="Y38" s="26">
        <v>70</v>
      </c>
      <c r="Z38" s="26">
        <v>3</v>
      </c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</row>
    <row r="39" spans="10:85" hidden="1" x14ac:dyDescent="0.3">
      <c r="K39" s="11"/>
      <c r="L39" s="11"/>
      <c r="M39" s="11"/>
      <c r="O39" s="10"/>
      <c r="P39" s="10"/>
      <c r="Q39" s="10"/>
      <c r="R39" s="11"/>
      <c r="S39" s="11"/>
      <c r="T39" s="11"/>
      <c r="U39" s="11"/>
      <c r="V39" s="11"/>
      <c r="W39" s="11"/>
      <c r="X39" s="26" t="s">
        <v>123</v>
      </c>
      <c r="Y39" s="26"/>
      <c r="Z39" s="26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</row>
    <row r="40" spans="10:85" hidden="1" x14ac:dyDescent="0.3">
      <c r="O40" s="10"/>
      <c r="P40" s="10"/>
      <c r="Q40" s="10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</row>
    <row r="41" spans="10:85" hidden="1" x14ac:dyDescent="0.3">
      <c r="O41" s="10"/>
      <c r="P41" s="10"/>
      <c r="Q41" s="10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</row>
    <row r="42" spans="10:85" hidden="1" x14ac:dyDescent="0.3">
      <c r="O42" s="10"/>
      <c r="P42" s="10"/>
      <c r="Q42" s="10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</row>
    <row r="43" spans="10:85" hidden="1" x14ac:dyDescent="0.3">
      <c r="O43" s="10"/>
      <c r="P43" s="10"/>
      <c r="Q43" s="10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</row>
    <row r="44" spans="10:85" hidden="1" x14ac:dyDescent="0.3">
      <c r="O44" s="10"/>
      <c r="P44" s="10"/>
      <c r="Q44" s="10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</row>
    <row r="45" spans="10:85" hidden="1" x14ac:dyDescent="0.3">
      <c r="O45" s="10"/>
      <c r="P45" s="10"/>
      <c r="Q45" s="10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</row>
    <row r="46" spans="10:85" hidden="1" x14ac:dyDescent="0.3">
      <c r="O46" s="10"/>
      <c r="P46" s="10"/>
      <c r="Q46" s="10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</row>
    <row r="47" spans="10:85" hidden="1" x14ac:dyDescent="0.3">
      <c r="O47" s="10"/>
      <c r="P47" s="10"/>
      <c r="Q47" s="10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</row>
    <row r="48" spans="10:85" hidden="1" x14ac:dyDescent="0.3">
      <c r="O48" s="10"/>
      <c r="P48" s="10"/>
      <c r="Q48" s="10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</row>
    <row r="49" spans="15:85" hidden="1" x14ac:dyDescent="0.3">
      <c r="O49" s="10"/>
      <c r="P49" s="10"/>
      <c r="Q49" s="10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</row>
    <row r="50" spans="15:85" hidden="1" x14ac:dyDescent="0.3">
      <c r="O50" s="10"/>
      <c r="P50" s="10"/>
      <c r="Q50" s="10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</row>
    <row r="51" spans="15:85" hidden="1" x14ac:dyDescent="0.3">
      <c r="O51" s="10"/>
      <c r="P51" s="10"/>
      <c r="Q51" s="10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</row>
    <row r="52" spans="15:85" hidden="1" x14ac:dyDescent="0.3">
      <c r="O52" s="10"/>
      <c r="P52" s="10"/>
      <c r="Q52" s="10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</row>
    <row r="53" spans="15:85" hidden="1" x14ac:dyDescent="0.3">
      <c r="O53" s="10"/>
      <c r="P53" s="10"/>
      <c r="Q53" s="10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</row>
    <row r="54" spans="15:85" hidden="1" x14ac:dyDescent="0.3">
      <c r="O54" s="10"/>
      <c r="P54" s="10"/>
      <c r="Q54" s="10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</row>
    <row r="55" spans="15:85" hidden="1" x14ac:dyDescent="0.3">
      <c r="O55" s="10"/>
      <c r="P55" s="10"/>
      <c r="Q55" s="10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</row>
    <row r="56" spans="15:85" hidden="1" x14ac:dyDescent="0.3">
      <c r="O56" s="10"/>
      <c r="P56" s="10"/>
      <c r="Q56" s="10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</row>
    <row r="57" spans="15:85" hidden="1" x14ac:dyDescent="0.3">
      <c r="O57" s="10"/>
      <c r="P57" s="10"/>
      <c r="Q57" s="10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</row>
    <row r="58" spans="15:85" hidden="1" x14ac:dyDescent="0.3">
      <c r="O58" s="10"/>
      <c r="P58" s="10"/>
      <c r="Q58" s="10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</row>
    <row r="59" spans="15:85" hidden="1" x14ac:dyDescent="0.3">
      <c r="O59" s="10"/>
      <c r="P59" s="10"/>
      <c r="Q59" s="10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</row>
    <row r="60" spans="15:85" hidden="1" x14ac:dyDescent="0.3">
      <c r="O60" s="10"/>
      <c r="P60" s="10"/>
      <c r="Q60" s="10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</row>
    <row r="61" spans="15:85" hidden="1" x14ac:dyDescent="0.3">
      <c r="O61" s="10"/>
      <c r="P61" s="10"/>
      <c r="Q61" s="10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</row>
    <row r="62" spans="15:85" hidden="1" x14ac:dyDescent="0.3">
      <c r="O62" s="10"/>
      <c r="P62" s="10"/>
      <c r="Q62" s="10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</row>
    <row r="63" spans="15:85" hidden="1" x14ac:dyDescent="0.3">
      <c r="O63" s="10"/>
      <c r="P63" s="10"/>
      <c r="Q63" s="10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</row>
    <row r="64" spans="15:85" hidden="1" x14ac:dyDescent="0.3">
      <c r="O64" s="10"/>
      <c r="P64" s="10"/>
      <c r="Q64" s="10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</row>
    <row r="65" spans="15:85" hidden="1" x14ac:dyDescent="0.3">
      <c r="O65" s="10"/>
      <c r="P65" s="10"/>
      <c r="Q65" s="10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</row>
    <row r="66" spans="15:85" hidden="1" x14ac:dyDescent="0.3">
      <c r="O66" s="10"/>
      <c r="P66" s="10"/>
      <c r="Q66" s="10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</row>
    <row r="67" spans="15:85" hidden="1" x14ac:dyDescent="0.3">
      <c r="O67" s="10"/>
      <c r="P67" s="10"/>
      <c r="Q67" s="10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</row>
    <row r="68" spans="15:85" hidden="1" x14ac:dyDescent="0.3">
      <c r="O68" s="10"/>
      <c r="P68" s="10"/>
      <c r="Q68" s="10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</row>
    <row r="69" spans="15:85" hidden="1" x14ac:dyDescent="0.3">
      <c r="O69" s="10"/>
      <c r="P69" s="10"/>
      <c r="Q69" s="10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</row>
    <row r="70" spans="15:85" hidden="1" x14ac:dyDescent="0.3">
      <c r="O70" s="10"/>
      <c r="P70" s="10"/>
      <c r="Q70" s="10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</row>
    <row r="71" spans="15:85" hidden="1" x14ac:dyDescent="0.3">
      <c r="O71" s="10"/>
      <c r="P71" s="10"/>
      <c r="Q71" s="10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</row>
    <row r="72" spans="15:85" hidden="1" x14ac:dyDescent="0.3">
      <c r="O72" s="10"/>
      <c r="P72" s="10"/>
      <c r="Q72" s="10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</row>
    <row r="73" spans="15:85" hidden="1" x14ac:dyDescent="0.3">
      <c r="O73" s="10"/>
      <c r="P73" s="10"/>
      <c r="Q73" s="10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</row>
    <row r="74" spans="15:85" hidden="1" x14ac:dyDescent="0.3">
      <c r="O74" s="10"/>
      <c r="P74" s="10"/>
      <c r="Q74" s="10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</row>
    <row r="75" spans="15:85" hidden="1" x14ac:dyDescent="0.3">
      <c r="O75" s="10"/>
      <c r="P75" s="10"/>
      <c r="Q75" s="10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</row>
    <row r="76" spans="15:85" hidden="1" x14ac:dyDescent="0.3">
      <c r="O76" s="10"/>
      <c r="P76" s="10"/>
      <c r="Q76" s="10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</row>
    <row r="77" spans="15:85" hidden="1" x14ac:dyDescent="0.3">
      <c r="O77" s="10"/>
      <c r="P77" s="10"/>
      <c r="Q77" s="10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</row>
    <row r="78" spans="15:85" hidden="1" x14ac:dyDescent="0.3">
      <c r="O78" s="10"/>
      <c r="P78" s="10"/>
      <c r="Q78" s="10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</row>
    <row r="79" spans="15:85" hidden="1" x14ac:dyDescent="0.3">
      <c r="O79" s="10"/>
      <c r="P79" s="10"/>
      <c r="Q79" s="10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</row>
    <row r="80" spans="15:85" hidden="1" x14ac:dyDescent="0.3">
      <c r="O80" s="10"/>
      <c r="P80" s="10"/>
      <c r="Q80" s="10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</row>
    <row r="81" spans="15:85" hidden="1" x14ac:dyDescent="0.3">
      <c r="O81" s="10"/>
      <c r="P81" s="10"/>
      <c r="Q81" s="10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</row>
    <row r="82" spans="15:85" hidden="1" x14ac:dyDescent="0.3">
      <c r="O82" s="10"/>
      <c r="P82" s="10"/>
      <c r="Q82" s="10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</row>
    <row r="83" spans="15:85" hidden="1" x14ac:dyDescent="0.3"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</row>
    <row r="84" spans="15:85" hidden="1" x14ac:dyDescent="0.3"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</row>
    <row r="85" spans="15:85" hidden="1" x14ac:dyDescent="0.3"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</row>
    <row r="86" spans="15:85" hidden="1" x14ac:dyDescent="0.3"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</row>
    <row r="87" spans="15:85" hidden="1" x14ac:dyDescent="0.3"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</row>
    <row r="88" spans="15:85" hidden="1" x14ac:dyDescent="0.3"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</row>
    <row r="89" spans="15:85" hidden="1" x14ac:dyDescent="0.3"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</row>
    <row r="90" spans="15:85" hidden="1" x14ac:dyDescent="0.3"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</row>
    <row r="91" spans="15:85" hidden="1" x14ac:dyDescent="0.3"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</row>
    <row r="92" spans="15:85" hidden="1" x14ac:dyDescent="0.3"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</row>
    <row r="93" spans="15:85" hidden="1" x14ac:dyDescent="0.3"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</row>
    <row r="94" spans="15:85" hidden="1" x14ac:dyDescent="0.3"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</row>
    <row r="95" spans="15:85" hidden="1" x14ac:dyDescent="0.3"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</row>
    <row r="96" spans="15:85" hidden="1" x14ac:dyDescent="0.3"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</row>
    <row r="97" spans="18:85" hidden="1" x14ac:dyDescent="0.3"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</row>
    <row r="98" spans="18:85" hidden="1" x14ac:dyDescent="0.3"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</row>
    <row r="99" spans="18:85" hidden="1" x14ac:dyDescent="0.3"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</row>
    <row r="100" spans="18:85" hidden="1" x14ac:dyDescent="0.3"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</row>
    <row r="101" spans="18:85" hidden="1" x14ac:dyDescent="0.3"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</row>
    <row r="102" spans="18:85" hidden="1" x14ac:dyDescent="0.3"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</row>
    <row r="103" spans="18:85" hidden="1" x14ac:dyDescent="0.3"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</row>
    <row r="104" spans="18:85" hidden="1" x14ac:dyDescent="0.3"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</row>
    <row r="105" spans="18:85" hidden="1" x14ac:dyDescent="0.3"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</row>
    <row r="106" spans="18:85" hidden="1" x14ac:dyDescent="0.3"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</row>
    <row r="107" spans="18:85" hidden="1" x14ac:dyDescent="0.3"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</row>
    <row r="108" spans="18:85" hidden="1" x14ac:dyDescent="0.3"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</row>
    <row r="109" spans="18:85" hidden="1" x14ac:dyDescent="0.3"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</row>
    <row r="110" spans="18:85" hidden="1" x14ac:dyDescent="0.3"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</row>
    <row r="111" spans="18:85" hidden="1" x14ac:dyDescent="0.3"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</row>
    <row r="112" spans="18:85" hidden="1" x14ac:dyDescent="0.3"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</row>
    <row r="113" spans="18:85" hidden="1" x14ac:dyDescent="0.3"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</row>
    <row r="114" spans="18:85" hidden="1" x14ac:dyDescent="0.3"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</row>
    <row r="115" spans="18:85" hidden="1" x14ac:dyDescent="0.3"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</row>
    <row r="116" spans="18:85" hidden="1" x14ac:dyDescent="0.3"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</row>
    <row r="117" spans="18:85" hidden="1" x14ac:dyDescent="0.3"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</row>
    <row r="118" spans="18:85" hidden="1" x14ac:dyDescent="0.3"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</row>
    <row r="119" spans="18:85" hidden="1" x14ac:dyDescent="0.3"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</row>
    <row r="120" spans="18:85" hidden="1" x14ac:dyDescent="0.3"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</row>
    <row r="121" spans="18:85" hidden="1" x14ac:dyDescent="0.3"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</row>
    <row r="122" spans="18:85" hidden="1" x14ac:dyDescent="0.3"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</row>
    <row r="123" spans="18:85" hidden="1" x14ac:dyDescent="0.3"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</row>
    <row r="124" spans="18:85" hidden="1" x14ac:dyDescent="0.3"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</row>
    <row r="125" spans="18:85" hidden="1" x14ac:dyDescent="0.3"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</row>
    <row r="126" spans="18:85" hidden="1" x14ac:dyDescent="0.3"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</row>
    <row r="127" spans="18:85" hidden="1" x14ac:dyDescent="0.3"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</row>
    <row r="128" spans="18:85" hidden="1" x14ac:dyDescent="0.3"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</row>
    <row r="129" spans="18:85" hidden="1" x14ac:dyDescent="0.3"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</row>
    <row r="130" spans="18:85" hidden="1" x14ac:dyDescent="0.3"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</row>
    <row r="131" spans="18:85" hidden="1" x14ac:dyDescent="0.3"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</row>
    <row r="132" spans="18:85" hidden="1" x14ac:dyDescent="0.3"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</row>
    <row r="133" spans="18:85" hidden="1" x14ac:dyDescent="0.3"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</row>
    <row r="134" spans="18:85" hidden="1" x14ac:dyDescent="0.3"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</row>
    <row r="135" spans="18:85" hidden="1" x14ac:dyDescent="0.3"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</row>
    <row r="136" spans="18:85" hidden="1" x14ac:dyDescent="0.3"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</row>
    <row r="137" spans="18:85" hidden="1" x14ac:dyDescent="0.3"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</row>
    <row r="138" spans="18:85" hidden="1" x14ac:dyDescent="0.3"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</row>
    <row r="139" spans="18:85" hidden="1" x14ac:dyDescent="0.3"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</row>
    <row r="140" spans="18:85" hidden="1" x14ac:dyDescent="0.3"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</row>
    <row r="141" spans="18:85" hidden="1" x14ac:dyDescent="0.3"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</row>
    <row r="142" spans="18:85" hidden="1" x14ac:dyDescent="0.3"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</row>
    <row r="143" spans="18:85" hidden="1" x14ac:dyDescent="0.3"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</row>
    <row r="144" spans="18:85" hidden="1" x14ac:dyDescent="0.3"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</row>
    <row r="145" spans="18:85" hidden="1" x14ac:dyDescent="0.3"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</row>
    <row r="146" spans="18:85" hidden="1" x14ac:dyDescent="0.3"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</row>
    <row r="147" spans="18:85" hidden="1" x14ac:dyDescent="0.3"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</row>
    <row r="148" spans="18:85" hidden="1" x14ac:dyDescent="0.3"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</row>
    <row r="149" spans="18:85" hidden="1" x14ac:dyDescent="0.3"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</row>
    <row r="150" spans="18:85" hidden="1" x14ac:dyDescent="0.3"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</row>
    <row r="151" spans="18:85" hidden="1" x14ac:dyDescent="0.3"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</row>
    <row r="152" spans="18:85" hidden="1" x14ac:dyDescent="0.3"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</row>
    <row r="153" spans="18:85" hidden="1" x14ac:dyDescent="0.3"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</row>
    <row r="154" spans="18:85" hidden="1" x14ac:dyDescent="0.3"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</row>
    <row r="155" spans="18:85" hidden="1" x14ac:dyDescent="0.3"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</row>
    <row r="156" spans="18:85" hidden="1" x14ac:dyDescent="0.3"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</row>
    <row r="157" spans="18:85" hidden="1" x14ac:dyDescent="0.3"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</row>
    <row r="158" spans="18:85" hidden="1" x14ac:dyDescent="0.3"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</row>
    <row r="159" spans="18:85" hidden="1" x14ac:dyDescent="0.3"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</row>
    <row r="160" spans="18:85" hidden="1" x14ac:dyDescent="0.3"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</row>
    <row r="161" spans="18:85" hidden="1" x14ac:dyDescent="0.3"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</row>
    <row r="162" spans="18:85" hidden="1" x14ac:dyDescent="0.3"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</row>
    <row r="163" spans="18:85" hidden="1" x14ac:dyDescent="0.3"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</row>
    <row r="164" spans="18:85" hidden="1" x14ac:dyDescent="0.3"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</row>
    <row r="165" spans="18:85" hidden="1" x14ac:dyDescent="0.3"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</row>
    <row r="166" spans="18:85" hidden="1" x14ac:dyDescent="0.3"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</row>
    <row r="167" spans="18:85" hidden="1" x14ac:dyDescent="0.3"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</row>
    <row r="168" spans="18:85" hidden="1" x14ac:dyDescent="0.3"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</row>
    <row r="169" spans="18:85" hidden="1" x14ac:dyDescent="0.3"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</row>
    <row r="170" spans="18:85" hidden="1" x14ac:dyDescent="0.3"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</row>
    <row r="171" spans="18:85" hidden="1" x14ac:dyDescent="0.3"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</row>
    <row r="172" spans="18:85" hidden="1" x14ac:dyDescent="0.3"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</row>
    <row r="173" spans="18:85" hidden="1" x14ac:dyDescent="0.3"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</row>
    <row r="174" spans="18:85" hidden="1" x14ac:dyDescent="0.3"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</row>
    <row r="175" spans="18:85" hidden="1" x14ac:dyDescent="0.3"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</row>
    <row r="176" spans="18:85" hidden="1" x14ac:dyDescent="0.3"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</row>
    <row r="177" spans="18:85" hidden="1" x14ac:dyDescent="0.3"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</row>
    <row r="178" spans="18:85" hidden="1" x14ac:dyDescent="0.3"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</row>
    <row r="179" spans="18:85" hidden="1" x14ac:dyDescent="0.3"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</row>
    <row r="180" spans="18:85" hidden="1" x14ac:dyDescent="0.3"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</row>
    <row r="181" spans="18:85" hidden="1" x14ac:dyDescent="0.3"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</row>
    <row r="182" spans="18:85" hidden="1" x14ac:dyDescent="0.3"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</row>
    <row r="183" spans="18:85" hidden="1" x14ac:dyDescent="0.3"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</row>
    <row r="184" spans="18:85" hidden="1" x14ac:dyDescent="0.3"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</row>
    <row r="185" spans="18:85" hidden="1" x14ac:dyDescent="0.3"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</row>
    <row r="186" spans="18:85" hidden="1" x14ac:dyDescent="0.3"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</row>
    <row r="187" spans="18:85" hidden="1" x14ac:dyDescent="0.3"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</row>
    <row r="188" spans="18:85" hidden="1" x14ac:dyDescent="0.3"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</row>
    <row r="189" spans="18:85" hidden="1" x14ac:dyDescent="0.3"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</row>
    <row r="190" spans="18:85" hidden="1" x14ac:dyDescent="0.3"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</row>
    <row r="191" spans="18:85" hidden="1" x14ac:dyDescent="0.3"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</row>
    <row r="192" spans="18:85" hidden="1" x14ac:dyDescent="0.3"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</row>
    <row r="193" spans="18:85" hidden="1" x14ac:dyDescent="0.3"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</row>
    <row r="194" spans="18:85" hidden="1" x14ac:dyDescent="0.3"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</row>
    <row r="195" spans="18:85" hidden="1" x14ac:dyDescent="0.3"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</row>
    <row r="196" spans="18:85" hidden="1" x14ac:dyDescent="0.3"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</row>
    <row r="197" spans="18:85" hidden="1" x14ac:dyDescent="0.3"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</row>
    <row r="198" spans="18:85" hidden="1" x14ac:dyDescent="0.3"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</row>
    <row r="199" spans="18:85" hidden="1" x14ac:dyDescent="0.3"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</row>
    <row r="200" spans="18:85" hidden="1" x14ac:dyDescent="0.3"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</row>
    <row r="201" spans="18:85" hidden="1" x14ac:dyDescent="0.3"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</row>
    <row r="202" spans="18:85" hidden="1" x14ac:dyDescent="0.3"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</row>
    <row r="203" spans="18:85" hidden="1" x14ac:dyDescent="0.3"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</row>
    <row r="204" spans="18:85" hidden="1" x14ac:dyDescent="0.3"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</row>
    <row r="205" spans="18:85" hidden="1" x14ac:dyDescent="0.3"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</row>
    <row r="206" spans="18:85" hidden="1" x14ac:dyDescent="0.3"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</row>
    <row r="207" spans="18:85" hidden="1" x14ac:dyDescent="0.3"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</row>
    <row r="208" spans="18:85" hidden="1" x14ac:dyDescent="0.3"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</row>
    <row r="209" spans="19:85" hidden="1" x14ac:dyDescent="0.3"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</row>
    <row r="210" spans="19:85" hidden="1" x14ac:dyDescent="0.3"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</row>
    <row r="211" spans="19:85" hidden="1" x14ac:dyDescent="0.3"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</row>
    <row r="212" spans="19:85" hidden="1" x14ac:dyDescent="0.3"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</row>
    <row r="213" spans="19:85" hidden="1" x14ac:dyDescent="0.3"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</row>
    <row r="214" spans="19:85" hidden="1" x14ac:dyDescent="0.3"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</row>
    <row r="215" spans="19:85" hidden="1" x14ac:dyDescent="0.3"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</row>
    <row r="216" spans="19:85" hidden="1" x14ac:dyDescent="0.3"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</row>
    <row r="217" spans="19:85" hidden="1" x14ac:dyDescent="0.3"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</row>
    <row r="218" spans="19:85" hidden="1" x14ac:dyDescent="0.3"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</row>
    <row r="219" spans="19:85" hidden="1" x14ac:dyDescent="0.3"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</row>
    <row r="220" spans="19:85" hidden="1" x14ac:dyDescent="0.3"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</row>
    <row r="221" spans="19:85" hidden="1" x14ac:dyDescent="0.3"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</row>
    <row r="222" spans="19:85" hidden="1" x14ac:dyDescent="0.3"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</row>
    <row r="223" spans="19:85" hidden="1" x14ac:dyDescent="0.3"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</row>
    <row r="224" spans="19:85" hidden="1" x14ac:dyDescent="0.3"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</row>
    <row r="225" spans="19:85" hidden="1" x14ac:dyDescent="0.3"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</row>
    <row r="226" spans="19:85" hidden="1" x14ac:dyDescent="0.3"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</row>
    <row r="227" spans="19:85" hidden="1" x14ac:dyDescent="0.3"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</row>
    <row r="228" spans="19:85" hidden="1" x14ac:dyDescent="0.3"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</row>
    <row r="229" spans="19:85" hidden="1" x14ac:dyDescent="0.3"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</row>
    <row r="230" spans="19:85" hidden="1" x14ac:dyDescent="0.3"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</row>
    <row r="231" spans="19:85" hidden="1" x14ac:dyDescent="0.3"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</row>
    <row r="232" spans="19:85" hidden="1" x14ac:dyDescent="0.3"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</row>
    <row r="233" spans="19:85" hidden="1" x14ac:dyDescent="0.3"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</row>
    <row r="234" spans="19:85" hidden="1" x14ac:dyDescent="0.3"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</row>
    <row r="235" spans="19:85" hidden="1" x14ac:dyDescent="0.3"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</row>
    <row r="236" spans="19:85" hidden="1" x14ac:dyDescent="0.3"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</row>
    <row r="237" spans="19:85" hidden="1" x14ac:dyDescent="0.3"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</row>
    <row r="238" spans="19:85" hidden="1" x14ac:dyDescent="0.3"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</row>
    <row r="239" spans="19:85" hidden="1" x14ac:dyDescent="0.3"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</row>
    <row r="240" spans="19:85" hidden="1" x14ac:dyDescent="0.3"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</row>
    <row r="241" spans="19:85" hidden="1" x14ac:dyDescent="0.3"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</row>
    <row r="242" spans="19:85" hidden="1" x14ac:dyDescent="0.3"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</row>
    <row r="243" spans="19:85" hidden="1" x14ac:dyDescent="0.3"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</row>
    <row r="244" spans="19:85" hidden="1" x14ac:dyDescent="0.3"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</row>
    <row r="245" spans="19:85" hidden="1" x14ac:dyDescent="0.3"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</row>
    <row r="246" spans="19:85" hidden="1" x14ac:dyDescent="0.3"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</row>
    <row r="247" spans="19:85" hidden="1" x14ac:dyDescent="0.3"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</row>
    <row r="248" spans="19:85" hidden="1" x14ac:dyDescent="0.3"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</row>
    <row r="249" spans="19:85" hidden="1" x14ac:dyDescent="0.3"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</row>
    <row r="250" spans="19:85" hidden="1" x14ac:dyDescent="0.3"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</row>
    <row r="251" spans="19:85" hidden="1" x14ac:dyDescent="0.3"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</row>
    <row r="252" spans="19:85" hidden="1" x14ac:dyDescent="0.3"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</row>
    <row r="253" spans="19:85" hidden="1" x14ac:dyDescent="0.3"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</row>
    <row r="254" spans="19:85" hidden="1" x14ac:dyDescent="0.3"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</row>
    <row r="255" spans="19:85" hidden="1" x14ac:dyDescent="0.3"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</row>
    <row r="256" spans="19:85" hidden="1" x14ac:dyDescent="0.3"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</row>
    <row r="257" spans="19:85" hidden="1" x14ac:dyDescent="0.3"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</row>
    <row r="258" spans="19:85" hidden="1" x14ac:dyDescent="0.3"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</row>
    <row r="259" spans="19:85" hidden="1" x14ac:dyDescent="0.3"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</row>
    <row r="260" spans="19:85" hidden="1" x14ac:dyDescent="0.3"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</row>
    <row r="261" spans="19:85" hidden="1" x14ac:dyDescent="0.3"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</row>
    <row r="262" spans="19:85" hidden="1" x14ac:dyDescent="0.3"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</row>
    <row r="263" spans="19:85" hidden="1" x14ac:dyDescent="0.3"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</row>
    <row r="264" spans="19:85" hidden="1" x14ac:dyDescent="0.3"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</row>
    <row r="265" spans="19:85" hidden="1" x14ac:dyDescent="0.3"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</row>
    <row r="266" spans="19:85" hidden="1" x14ac:dyDescent="0.3"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</row>
    <row r="267" spans="19:85" hidden="1" x14ac:dyDescent="0.3"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</row>
    <row r="268" spans="19:85" hidden="1" x14ac:dyDescent="0.3"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</row>
    <row r="269" spans="19:85" hidden="1" x14ac:dyDescent="0.3"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</row>
    <row r="270" spans="19:85" hidden="1" x14ac:dyDescent="0.3"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</row>
    <row r="271" spans="19:85" hidden="1" x14ac:dyDescent="0.3"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</row>
    <row r="272" spans="19:85" hidden="1" x14ac:dyDescent="0.3"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</row>
    <row r="273" spans="19:85" hidden="1" x14ac:dyDescent="0.3"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</row>
    <row r="274" spans="19:85" hidden="1" x14ac:dyDescent="0.3"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</row>
    <row r="275" spans="19:85" hidden="1" x14ac:dyDescent="0.3"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</row>
    <row r="276" spans="19:85" hidden="1" x14ac:dyDescent="0.3"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</row>
    <row r="277" spans="19:85" hidden="1" x14ac:dyDescent="0.3"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</row>
    <row r="278" spans="19:85" hidden="1" x14ac:dyDescent="0.3"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</row>
    <row r="279" spans="19:85" hidden="1" x14ac:dyDescent="0.3"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</row>
    <row r="280" spans="19:85" hidden="1" x14ac:dyDescent="0.3"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</row>
    <row r="281" spans="19:85" hidden="1" x14ac:dyDescent="0.3"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</row>
    <row r="282" spans="19:85" hidden="1" x14ac:dyDescent="0.3"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</row>
    <row r="283" spans="19:85" hidden="1" x14ac:dyDescent="0.3"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</row>
    <row r="284" spans="19:85" hidden="1" x14ac:dyDescent="0.3"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</row>
    <row r="285" spans="19:85" hidden="1" x14ac:dyDescent="0.3"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</row>
    <row r="286" spans="19:85" hidden="1" x14ac:dyDescent="0.3"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</row>
    <row r="287" spans="19:85" hidden="1" x14ac:dyDescent="0.3"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</row>
    <row r="288" spans="19:85" hidden="1" x14ac:dyDescent="0.3"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</row>
    <row r="289" spans="19:85" hidden="1" x14ac:dyDescent="0.3"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</row>
    <row r="290" spans="19:85" hidden="1" x14ac:dyDescent="0.3"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</row>
    <row r="291" spans="19:85" hidden="1" x14ac:dyDescent="0.3"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</row>
    <row r="292" spans="19:85" hidden="1" x14ac:dyDescent="0.3"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</row>
    <row r="293" spans="19:85" hidden="1" x14ac:dyDescent="0.3"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</row>
    <row r="294" spans="19:85" hidden="1" x14ac:dyDescent="0.3"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</row>
    <row r="295" spans="19:85" hidden="1" x14ac:dyDescent="0.3"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</row>
    <row r="296" spans="19:85" hidden="1" x14ac:dyDescent="0.3"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</row>
    <row r="297" spans="19:85" hidden="1" x14ac:dyDescent="0.3"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</row>
    <row r="298" spans="19:85" hidden="1" x14ac:dyDescent="0.3"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</row>
    <row r="299" spans="19:85" hidden="1" x14ac:dyDescent="0.3"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</row>
    <row r="300" spans="19:85" hidden="1" x14ac:dyDescent="0.3"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</row>
    <row r="301" spans="19:85" hidden="1" x14ac:dyDescent="0.3"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</row>
    <row r="302" spans="19:85" hidden="1" x14ac:dyDescent="0.3"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</row>
    <row r="303" spans="19:85" hidden="1" x14ac:dyDescent="0.3"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</row>
    <row r="304" spans="19:85" hidden="1" x14ac:dyDescent="0.3"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</row>
    <row r="305" spans="19:85" hidden="1" x14ac:dyDescent="0.3"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</row>
    <row r="306" spans="19:85" hidden="1" x14ac:dyDescent="0.3"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</row>
    <row r="307" spans="19:85" hidden="1" x14ac:dyDescent="0.3"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</row>
    <row r="308" spans="19:85" hidden="1" x14ac:dyDescent="0.3"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</row>
    <row r="309" spans="19:85" hidden="1" x14ac:dyDescent="0.3"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</row>
    <row r="310" spans="19:85" hidden="1" x14ac:dyDescent="0.3"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</row>
    <row r="311" spans="19:85" hidden="1" x14ac:dyDescent="0.3"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</row>
    <row r="312" spans="19:85" hidden="1" x14ac:dyDescent="0.3"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</row>
    <row r="313" spans="19:85" hidden="1" x14ac:dyDescent="0.3"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</row>
    <row r="314" spans="19:85" hidden="1" x14ac:dyDescent="0.3"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</row>
    <row r="315" spans="19:85" hidden="1" x14ac:dyDescent="0.3"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</row>
    <row r="316" spans="19:85" hidden="1" x14ac:dyDescent="0.3"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</row>
    <row r="317" spans="19:85" hidden="1" x14ac:dyDescent="0.3"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</row>
    <row r="318" spans="19:85" hidden="1" x14ac:dyDescent="0.3"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</row>
    <row r="319" spans="19:85" hidden="1" x14ac:dyDescent="0.3"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</row>
    <row r="320" spans="19:85" hidden="1" x14ac:dyDescent="0.3"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</row>
    <row r="321" spans="19:85" hidden="1" x14ac:dyDescent="0.3"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</row>
    <row r="322" spans="19:85" hidden="1" x14ac:dyDescent="0.3"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</row>
    <row r="323" spans="19:85" hidden="1" x14ac:dyDescent="0.3"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</row>
    <row r="324" spans="19:85" hidden="1" x14ac:dyDescent="0.3"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</row>
    <row r="325" spans="19:85" hidden="1" x14ac:dyDescent="0.3"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</row>
    <row r="326" spans="19:85" hidden="1" x14ac:dyDescent="0.3"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</row>
    <row r="327" spans="19:85" hidden="1" x14ac:dyDescent="0.3"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</row>
    <row r="328" spans="19:85" hidden="1" x14ac:dyDescent="0.3"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</row>
    <row r="329" spans="19:85" hidden="1" x14ac:dyDescent="0.3"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</row>
    <row r="330" spans="19:85" hidden="1" x14ac:dyDescent="0.3"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</row>
    <row r="331" spans="19:85" hidden="1" x14ac:dyDescent="0.3"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</row>
    <row r="332" spans="19:85" hidden="1" x14ac:dyDescent="0.3"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</row>
    <row r="333" spans="19:85" hidden="1" x14ac:dyDescent="0.3"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</row>
    <row r="334" spans="19:85" hidden="1" x14ac:dyDescent="0.3"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</row>
    <row r="335" spans="19:85" hidden="1" x14ac:dyDescent="0.3"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</row>
    <row r="336" spans="19:85" hidden="1" x14ac:dyDescent="0.3"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</row>
    <row r="337" spans="19:85" hidden="1" x14ac:dyDescent="0.3"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</row>
    <row r="338" spans="19:85" hidden="1" x14ac:dyDescent="0.3"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</row>
    <row r="339" spans="19:85" hidden="1" x14ac:dyDescent="0.3"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</row>
    <row r="340" spans="19:85" hidden="1" x14ac:dyDescent="0.3"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</row>
    <row r="341" spans="19:85" hidden="1" x14ac:dyDescent="0.3"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</row>
    <row r="342" spans="19:85" hidden="1" x14ac:dyDescent="0.3"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</row>
    <row r="343" spans="19:85" hidden="1" x14ac:dyDescent="0.3"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</row>
    <row r="344" spans="19:85" hidden="1" x14ac:dyDescent="0.3"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</row>
    <row r="345" spans="19:85" hidden="1" x14ac:dyDescent="0.3"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</row>
    <row r="346" spans="19:85" hidden="1" x14ac:dyDescent="0.3"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</row>
    <row r="347" spans="19:85" hidden="1" x14ac:dyDescent="0.3"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</row>
    <row r="348" spans="19:85" hidden="1" x14ac:dyDescent="0.3"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</row>
    <row r="349" spans="19:85" hidden="1" x14ac:dyDescent="0.3"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</row>
    <row r="350" spans="19:85" hidden="1" x14ac:dyDescent="0.3"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</row>
    <row r="351" spans="19:85" hidden="1" x14ac:dyDescent="0.3"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</row>
    <row r="352" spans="19:85" hidden="1" x14ac:dyDescent="0.3"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</row>
    <row r="353" spans="19:85" hidden="1" x14ac:dyDescent="0.3"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</row>
    <row r="354" spans="19:85" hidden="1" x14ac:dyDescent="0.3"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</row>
    <row r="355" spans="19:85" hidden="1" x14ac:dyDescent="0.3"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</row>
    <row r="356" spans="19:85" hidden="1" x14ac:dyDescent="0.3"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</row>
    <row r="357" spans="19:85" hidden="1" x14ac:dyDescent="0.3"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</row>
    <row r="358" spans="19:85" hidden="1" x14ac:dyDescent="0.3"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</row>
    <row r="359" spans="19:85" hidden="1" x14ac:dyDescent="0.3"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</row>
    <row r="360" spans="19:85" hidden="1" x14ac:dyDescent="0.3"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</row>
    <row r="361" spans="19:85" hidden="1" x14ac:dyDescent="0.3"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</row>
    <row r="362" spans="19:85" hidden="1" x14ac:dyDescent="0.3"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</row>
    <row r="363" spans="19:85" hidden="1" x14ac:dyDescent="0.3"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</row>
    <row r="364" spans="19:85" hidden="1" x14ac:dyDescent="0.3"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</row>
    <row r="365" spans="19:85" hidden="1" x14ac:dyDescent="0.3"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</row>
    <row r="366" spans="19:85" hidden="1" x14ac:dyDescent="0.3"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</row>
    <row r="367" spans="19:85" hidden="1" x14ac:dyDescent="0.3"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</row>
    <row r="368" spans="19:85" hidden="1" x14ac:dyDescent="0.3"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</row>
    <row r="369" spans="19:85" hidden="1" x14ac:dyDescent="0.3"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</row>
    <row r="370" spans="19:85" hidden="1" x14ac:dyDescent="0.3"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</row>
    <row r="371" spans="19:85" hidden="1" x14ac:dyDescent="0.3"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</row>
    <row r="372" spans="19:85" hidden="1" x14ac:dyDescent="0.3"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</row>
    <row r="373" spans="19:85" hidden="1" x14ac:dyDescent="0.3"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</row>
    <row r="374" spans="19:85" hidden="1" x14ac:dyDescent="0.3"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</row>
    <row r="375" spans="19:85" hidden="1" x14ac:dyDescent="0.3"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</row>
    <row r="376" spans="19:85" hidden="1" x14ac:dyDescent="0.3"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</row>
    <row r="377" spans="19:85" hidden="1" x14ac:dyDescent="0.3"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</row>
    <row r="378" spans="19:85" hidden="1" x14ac:dyDescent="0.3"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</row>
    <row r="379" spans="19:85" hidden="1" x14ac:dyDescent="0.3"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</row>
    <row r="380" spans="19:85" hidden="1" x14ac:dyDescent="0.3"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</row>
    <row r="381" spans="19:85" hidden="1" x14ac:dyDescent="0.3"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</row>
    <row r="382" spans="19:85" hidden="1" x14ac:dyDescent="0.3"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</row>
    <row r="383" spans="19:85" hidden="1" x14ac:dyDescent="0.3"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</row>
    <row r="384" spans="19:85" hidden="1" x14ac:dyDescent="0.3"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</row>
    <row r="385" spans="19:85" hidden="1" x14ac:dyDescent="0.3"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</row>
    <row r="386" spans="19:85" hidden="1" x14ac:dyDescent="0.3"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</row>
    <row r="387" spans="19:85" hidden="1" x14ac:dyDescent="0.3"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</row>
    <row r="388" spans="19:85" hidden="1" x14ac:dyDescent="0.3"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</row>
    <row r="389" spans="19:85" hidden="1" x14ac:dyDescent="0.3"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</row>
    <row r="390" spans="19:85" hidden="1" x14ac:dyDescent="0.3"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</row>
    <row r="391" spans="19:85" hidden="1" x14ac:dyDescent="0.3"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</row>
    <row r="392" spans="19:85" hidden="1" x14ac:dyDescent="0.3"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</row>
    <row r="393" spans="19:85" hidden="1" x14ac:dyDescent="0.3"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</row>
    <row r="394" spans="19:85" hidden="1" x14ac:dyDescent="0.3"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</row>
    <row r="395" spans="19:85" hidden="1" x14ac:dyDescent="0.3"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</row>
    <row r="396" spans="19:85" hidden="1" x14ac:dyDescent="0.3"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</row>
    <row r="397" spans="19:85" hidden="1" x14ac:dyDescent="0.3"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</row>
    <row r="398" spans="19:85" hidden="1" x14ac:dyDescent="0.3"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</row>
    <row r="399" spans="19:85" hidden="1" x14ac:dyDescent="0.3"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</row>
    <row r="400" spans="19:85" hidden="1" x14ac:dyDescent="0.3"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</row>
    <row r="401" spans="19:85" hidden="1" x14ac:dyDescent="0.3"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</row>
    <row r="402" spans="19:85" hidden="1" x14ac:dyDescent="0.3"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</row>
    <row r="403" spans="19:85" hidden="1" x14ac:dyDescent="0.3"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</row>
    <row r="404" spans="19:85" hidden="1" x14ac:dyDescent="0.3"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</row>
    <row r="405" spans="19:85" hidden="1" x14ac:dyDescent="0.3"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</row>
    <row r="406" spans="19:85" hidden="1" x14ac:dyDescent="0.3"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</row>
    <row r="407" spans="19:85" hidden="1" x14ac:dyDescent="0.3"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</row>
    <row r="408" spans="19:85" hidden="1" x14ac:dyDescent="0.3"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</row>
    <row r="409" spans="19:85" hidden="1" x14ac:dyDescent="0.3"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</row>
    <row r="410" spans="19:85" hidden="1" x14ac:dyDescent="0.3"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</row>
    <row r="411" spans="19:85" hidden="1" x14ac:dyDescent="0.3"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</row>
    <row r="412" spans="19:85" hidden="1" x14ac:dyDescent="0.3"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</row>
    <row r="413" spans="19:85" hidden="1" x14ac:dyDescent="0.3"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</row>
    <row r="414" spans="19:85" hidden="1" x14ac:dyDescent="0.3"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</row>
    <row r="415" spans="19:85" hidden="1" x14ac:dyDescent="0.3"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</row>
    <row r="416" spans="19:85" hidden="1" x14ac:dyDescent="0.3"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</row>
    <row r="417" spans="19:85" hidden="1" x14ac:dyDescent="0.3"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</row>
    <row r="418" spans="19:85" hidden="1" x14ac:dyDescent="0.3"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</row>
    <row r="419" spans="19:85" hidden="1" x14ac:dyDescent="0.3"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</row>
    <row r="420" spans="19:85" hidden="1" x14ac:dyDescent="0.3"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</row>
    <row r="421" spans="19:85" hidden="1" x14ac:dyDescent="0.3"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</row>
    <row r="422" spans="19:85" hidden="1" x14ac:dyDescent="0.3"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</row>
    <row r="423" spans="19:85" hidden="1" x14ac:dyDescent="0.3"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</row>
    <row r="424" spans="19:85" hidden="1" x14ac:dyDescent="0.3"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</row>
    <row r="425" spans="19:85" hidden="1" x14ac:dyDescent="0.3"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</row>
    <row r="426" spans="19:85" hidden="1" x14ac:dyDescent="0.3"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</row>
    <row r="427" spans="19:85" hidden="1" x14ac:dyDescent="0.3"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</row>
    <row r="428" spans="19:85" hidden="1" x14ac:dyDescent="0.3"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</row>
    <row r="429" spans="19:85" hidden="1" x14ac:dyDescent="0.3"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</row>
    <row r="430" spans="19:85" hidden="1" x14ac:dyDescent="0.3"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</row>
    <row r="431" spans="19:85" hidden="1" x14ac:dyDescent="0.3"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</row>
    <row r="432" spans="19:85" hidden="1" x14ac:dyDescent="0.3"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</row>
    <row r="433" spans="19:85" hidden="1" x14ac:dyDescent="0.3"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</row>
    <row r="434" spans="19:85" hidden="1" x14ac:dyDescent="0.3"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</row>
    <row r="435" spans="19:85" hidden="1" x14ac:dyDescent="0.3"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</row>
    <row r="436" spans="19:85" hidden="1" x14ac:dyDescent="0.3"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</row>
    <row r="437" spans="19:85" hidden="1" x14ac:dyDescent="0.3"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</row>
    <row r="438" spans="19:85" hidden="1" x14ac:dyDescent="0.3"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</row>
    <row r="439" spans="19:85" hidden="1" x14ac:dyDescent="0.3"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</row>
    <row r="440" spans="19:85" hidden="1" x14ac:dyDescent="0.3"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</row>
    <row r="441" spans="19:85" hidden="1" x14ac:dyDescent="0.3"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</row>
    <row r="442" spans="19:85" hidden="1" x14ac:dyDescent="0.3"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</row>
    <row r="443" spans="19:85" hidden="1" x14ac:dyDescent="0.3"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</row>
    <row r="444" spans="19:85" hidden="1" x14ac:dyDescent="0.3"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</row>
    <row r="445" spans="19:85" hidden="1" x14ac:dyDescent="0.3"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</row>
    <row r="446" spans="19:85" hidden="1" x14ac:dyDescent="0.3"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</row>
    <row r="447" spans="19:85" hidden="1" x14ac:dyDescent="0.3"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</row>
    <row r="448" spans="19:85" hidden="1" x14ac:dyDescent="0.3"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</row>
    <row r="449" spans="19:85" hidden="1" x14ac:dyDescent="0.3"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</row>
    <row r="450" spans="19:85" hidden="1" x14ac:dyDescent="0.3"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</row>
    <row r="451" spans="19:85" hidden="1" x14ac:dyDescent="0.3"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</row>
    <row r="452" spans="19:85" hidden="1" x14ac:dyDescent="0.3"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</row>
    <row r="453" spans="19:85" hidden="1" x14ac:dyDescent="0.3"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</row>
    <row r="454" spans="19:85" hidden="1" x14ac:dyDescent="0.3"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</row>
    <row r="455" spans="19:85" hidden="1" x14ac:dyDescent="0.3"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</row>
    <row r="456" spans="19:85" hidden="1" x14ac:dyDescent="0.3"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</row>
    <row r="457" spans="19:85" hidden="1" x14ac:dyDescent="0.3"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</row>
    <row r="458" spans="19:85" hidden="1" x14ac:dyDescent="0.3"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</row>
    <row r="459" spans="19:85" hidden="1" x14ac:dyDescent="0.3"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</row>
    <row r="460" spans="19:85" hidden="1" x14ac:dyDescent="0.3"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</row>
    <row r="461" spans="19:85" hidden="1" x14ac:dyDescent="0.3"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</row>
    <row r="462" spans="19:85" hidden="1" x14ac:dyDescent="0.3"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</row>
    <row r="463" spans="19:85" hidden="1" x14ac:dyDescent="0.3"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</row>
    <row r="464" spans="19:85" hidden="1" x14ac:dyDescent="0.3"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</row>
    <row r="465" spans="19:85" hidden="1" x14ac:dyDescent="0.3"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</row>
    <row r="466" spans="19:85" hidden="1" x14ac:dyDescent="0.3"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</row>
    <row r="467" spans="19:85" hidden="1" x14ac:dyDescent="0.3"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</row>
    <row r="468" spans="19:85" hidden="1" x14ac:dyDescent="0.3"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</row>
    <row r="469" spans="19:85" hidden="1" x14ac:dyDescent="0.3"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</row>
    <row r="470" spans="19:85" hidden="1" x14ac:dyDescent="0.3"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</row>
    <row r="471" spans="19:85" hidden="1" x14ac:dyDescent="0.3"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</row>
    <row r="472" spans="19:85" hidden="1" x14ac:dyDescent="0.3"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</row>
    <row r="473" spans="19:85" hidden="1" x14ac:dyDescent="0.3"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</row>
    <row r="474" spans="19:85" hidden="1" x14ac:dyDescent="0.3"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</row>
    <row r="475" spans="19:85" hidden="1" x14ac:dyDescent="0.3"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</row>
    <row r="476" spans="19:85" hidden="1" x14ac:dyDescent="0.3"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</row>
    <row r="477" spans="19:85" hidden="1" x14ac:dyDescent="0.3"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</row>
    <row r="478" spans="19:85" hidden="1" x14ac:dyDescent="0.3"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</row>
    <row r="479" spans="19:85" hidden="1" x14ac:dyDescent="0.3"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</row>
    <row r="480" spans="19:85" hidden="1" x14ac:dyDescent="0.3"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</row>
    <row r="481" spans="19:85" hidden="1" x14ac:dyDescent="0.3"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</row>
    <row r="482" spans="19:85" hidden="1" x14ac:dyDescent="0.3"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</row>
    <row r="483" spans="19:85" hidden="1" x14ac:dyDescent="0.3"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</row>
    <row r="484" spans="19:85" hidden="1" x14ac:dyDescent="0.3"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</row>
    <row r="485" spans="19:85" hidden="1" x14ac:dyDescent="0.3"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</row>
    <row r="486" spans="19:85" hidden="1" x14ac:dyDescent="0.3"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</row>
    <row r="487" spans="19:85" hidden="1" x14ac:dyDescent="0.3"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</row>
    <row r="488" spans="19:85" hidden="1" x14ac:dyDescent="0.3"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</row>
    <row r="489" spans="19:85" hidden="1" x14ac:dyDescent="0.3"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</row>
    <row r="490" spans="19:85" hidden="1" x14ac:dyDescent="0.3"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</row>
    <row r="491" spans="19:85" hidden="1" x14ac:dyDescent="0.3"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</row>
    <row r="492" spans="19:85" hidden="1" x14ac:dyDescent="0.3"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</row>
    <row r="493" spans="19:85" hidden="1" x14ac:dyDescent="0.3"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</row>
    <row r="494" spans="19:85" hidden="1" x14ac:dyDescent="0.3"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</row>
    <row r="495" spans="19:85" hidden="1" x14ac:dyDescent="0.3"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</row>
    <row r="496" spans="19:85" hidden="1" x14ac:dyDescent="0.3"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</row>
    <row r="497" spans="19:85" hidden="1" x14ac:dyDescent="0.3"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</row>
    <row r="498" spans="19:85" hidden="1" x14ac:dyDescent="0.3"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</row>
    <row r="499" spans="19:85" hidden="1" x14ac:dyDescent="0.3"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</row>
    <row r="500" spans="19:85" hidden="1" x14ac:dyDescent="0.3"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</row>
    <row r="501" spans="19:85" hidden="1" x14ac:dyDescent="0.3"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</row>
    <row r="502" spans="19:85" hidden="1" x14ac:dyDescent="0.3"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</row>
    <row r="503" spans="19:85" hidden="1" x14ac:dyDescent="0.3"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</row>
    <row r="504" spans="19:85" hidden="1" x14ac:dyDescent="0.3"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</row>
    <row r="505" spans="19:85" hidden="1" x14ac:dyDescent="0.3"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</row>
    <row r="506" spans="19:85" hidden="1" x14ac:dyDescent="0.3"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</row>
    <row r="507" spans="19:85" hidden="1" x14ac:dyDescent="0.3"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</row>
    <row r="508" spans="19:85" hidden="1" x14ac:dyDescent="0.3"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</row>
    <row r="509" spans="19:85" hidden="1" x14ac:dyDescent="0.3"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</row>
    <row r="510" spans="19:85" hidden="1" x14ac:dyDescent="0.3"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</row>
    <row r="511" spans="19:85" hidden="1" x14ac:dyDescent="0.3"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</row>
    <row r="512" spans="19:85" hidden="1" x14ac:dyDescent="0.3"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</row>
    <row r="513" spans="19:85" hidden="1" x14ac:dyDescent="0.3"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</row>
    <row r="514" spans="19:85" hidden="1" x14ac:dyDescent="0.3"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</row>
    <row r="515" spans="19:85" hidden="1" x14ac:dyDescent="0.3"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</row>
    <row r="516" spans="19:85" hidden="1" x14ac:dyDescent="0.3"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</row>
    <row r="517" spans="19:85" hidden="1" x14ac:dyDescent="0.3"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</row>
    <row r="518" spans="19:85" hidden="1" x14ac:dyDescent="0.3"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</row>
    <row r="519" spans="19:85" hidden="1" x14ac:dyDescent="0.3"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</row>
    <row r="520" spans="19:85" hidden="1" x14ac:dyDescent="0.3"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</row>
    <row r="521" spans="19:85" hidden="1" x14ac:dyDescent="0.3"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</row>
    <row r="522" spans="19:85" hidden="1" x14ac:dyDescent="0.3"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</row>
    <row r="523" spans="19:85" hidden="1" x14ac:dyDescent="0.3"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</row>
    <row r="524" spans="19:85" hidden="1" x14ac:dyDescent="0.3"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</row>
    <row r="525" spans="19:85" hidden="1" x14ac:dyDescent="0.3"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</row>
    <row r="526" spans="19:85" hidden="1" x14ac:dyDescent="0.3"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</row>
    <row r="527" spans="19:85" hidden="1" x14ac:dyDescent="0.3"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</row>
    <row r="528" spans="19:85" hidden="1" x14ac:dyDescent="0.3"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</row>
    <row r="529" spans="19:85" hidden="1" x14ac:dyDescent="0.3"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</row>
    <row r="530" spans="19:85" hidden="1" x14ac:dyDescent="0.3"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</row>
    <row r="531" spans="19:85" hidden="1" x14ac:dyDescent="0.3"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</row>
    <row r="532" spans="19:85" hidden="1" x14ac:dyDescent="0.3"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</row>
    <row r="533" spans="19:85" hidden="1" x14ac:dyDescent="0.3"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</row>
    <row r="534" spans="19:85" hidden="1" x14ac:dyDescent="0.3"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</row>
    <row r="535" spans="19:85" hidden="1" x14ac:dyDescent="0.3"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</row>
    <row r="536" spans="19:85" hidden="1" x14ac:dyDescent="0.3"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</row>
    <row r="537" spans="19:85" hidden="1" x14ac:dyDescent="0.3"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</row>
    <row r="538" spans="19:85" hidden="1" x14ac:dyDescent="0.3"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</row>
    <row r="539" spans="19:85" hidden="1" x14ac:dyDescent="0.3"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</row>
    <row r="540" spans="19:85" hidden="1" x14ac:dyDescent="0.3"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</row>
    <row r="541" spans="19:85" hidden="1" x14ac:dyDescent="0.3"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</row>
    <row r="542" spans="19:85" hidden="1" x14ac:dyDescent="0.3"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</row>
    <row r="543" spans="19:85" hidden="1" x14ac:dyDescent="0.3"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</row>
    <row r="544" spans="19:85" hidden="1" x14ac:dyDescent="0.3"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</row>
    <row r="545" spans="19:85" hidden="1" x14ac:dyDescent="0.3"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</row>
    <row r="546" spans="19:85" hidden="1" x14ac:dyDescent="0.3"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</row>
    <row r="547" spans="19:85" hidden="1" x14ac:dyDescent="0.3"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</row>
    <row r="548" spans="19:85" hidden="1" x14ac:dyDescent="0.3"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</row>
    <row r="549" spans="19:85" hidden="1" x14ac:dyDescent="0.3"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</row>
    <row r="550" spans="19:85" hidden="1" x14ac:dyDescent="0.3"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</row>
    <row r="551" spans="19:85" hidden="1" x14ac:dyDescent="0.3"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</row>
    <row r="552" spans="19:85" hidden="1" x14ac:dyDescent="0.3"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</row>
    <row r="553" spans="19:85" hidden="1" x14ac:dyDescent="0.3"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</row>
    <row r="554" spans="19:85" hidden="1" x14ac:dyDescent="0.3"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</row>
    <row r="555" spans="19:85" hidden="1" x14ac:dyDescent="0.3"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</row>
    <row r="556" spans="19:85" hidden="1" x14ac:dyDescent="0.3"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</row>
    <row r="557" spans="19:85" hidden="1" x14ac:dyDescent="0.3"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  <c r="CF557" s="11"/>
      <c r="CG557" s="11"/>
    </row>
    <row r="558" spans="19:85" hidden="1" x14ac:dyDescent="0.3"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</row>
    <row r="559" spans="19:85" hidden="1" x14ac:dyDescent="0.3"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</row>
    <row r="560" spans="19:85" hidden="1" x14ac:dyDescent="0.3"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</row>
    <row r="561" spans="19:85" hidden="1" x14ac:dyDescent="0.3"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</row>
    <row r="562" spans="19:85" hidden="1" x14ac:dyDescent="0.3"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</row>
    <row r="563" spans="19:85" hidden="1" x14ac:dyDescent="0.3"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</row>
    <row r="564" spans="19:85" hidden="1" x14ac:dyDescent="0.3"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</row>
    <row r="565" spans="19:85" hidden="1" x14ac:dyDescent="0.3"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</row>
    <row r="566" spans="19:85" hidden="1" x14ac:dyDescent="0.3"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</row>
    <row r="567" spans="19:85" hidden="1" x14ac:dyDescent="0.3"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</row>
    <row r="568" spans="19:85" hidden="1" x14ac:dyDescent="0.3"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</row>
    <row r="569" spans="19:85" hidden="1" x14ac:dyDescent="0.3"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</row>
    <row r="570" spans="19:85" hidden="1" x14ac:dyDescent="0.3"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</row>
    <row r="571" spans="19:85" hidden="1" x14ac:dyDescent="0.3"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</row>
    <row r="572" spans="19:85" hidden="1" x14ac:dyDescent="0.3"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</row>
    <row r="573" spans="19:85" hidden="1" x14ac:dyDescent="0.3"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</row>
    <row r="574" spans="19:85" hidden="1" x14ac:dyDescent="0.3"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</row>
    <row r="575" spans="19:85" hidden="1" x14ac:dyDescent="0.3"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</row>
    <row r="576" spans="19:85" hidden="1" x14ac:dyDescent="0.3"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</row>
    <row r="577" spans="19:85" hidden="1" x14ac:dyDescent="0.3"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</row>
    <row r="578" spans="19:85" hidden="1" x14ac:dyDescent="0.3"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</row>
    <row r="579" spans="19:85" hidden="1" x14ac:dyDescent="0.3"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</row>
    <row r="580" spans="19:85" hidden="1" x14ac:dyDescent="0.3"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</row>
    <row r="581" spans="19:85" hidden="1" x14ac:dyDescent="0.3"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</row>
    <row r="582" spans="19:85" hidden="1" x14ac:dyDescent="0.3"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</row>
    <row r="583" spans="19:85" hidden="1" x14ac:dyDescent="0.3"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  <c r="CF583" s="11"/>
      <c r="CG583" s="11"/>
    </row>
    <row r="584" spans="19:85" hidden="1" x14ac:dyDescent="0.3"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</row>
    <row r="585" spans="19:85" hidden="1" x14ac:dyDescent="0.3"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</row>
    <row r="586" spans="19:85" hidden="1" x14ac:dyDescent="0.3"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  <c r="CE586" s="11"/>
      <c r="CF586" s="11"/>
      <c r="CG586" s="11"/>
    </row>
    <row r="587" spans="19:85" hidden="1" x14ac:dyDescent="0.3"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  <c r="CF587" s="11"/>
      <c r="CG587" s="11"/>
    </row>
    <row r="588" spans="19:85" hidden="1" x14ac:dyDescent="0.3"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</row>
    <row r="589" spans="19:85" hidden="1" x14ac:dyDescent="0.3"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</row>
    <row r="590" spans="19:85" hidden="1" x14ac:dyDescent="0.3"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</row>
    <row r="591" spans="19:85" hidden="1" x14ac:dyDescent="0.3"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1"/>
      <c r="CD591" s="11"/>
      <c r="CE591" s="11"/>
      <c r="CF591" s="11"/>
      <c r="CG591" s="11"/>
    </row>
    <row r="592" spans="19:85" hidden="1" x14ac:dyDescent="0.3"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</row>
    <row r="593" spans="19:85" hidden="1" x14ac:dyDescent="0.3"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</row>
    <row r="594" spans="19:85" hidden="1" x14ac:dyDescent="0.3"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  <c r="CE594" s="11"/>
      <c r="CF594" s="11"/>
      <c r="CG594" s="11"/>
    </row>
    <row r="595" spans="19:85" hidden="1" x14ac:dyDescent="0.3"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</row>
    <row r="596" spans="19:85" hidden="1" x14ac:dyDescent="0.3"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</row>
    <row r="597" spans="19:85" hidden="1" x14ac:dyDescent="0.3"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1"/>
      <c r="CD597" s="11"/>
      <c r="CE597" s="11"/>
      <c r="CF597" s="11"/>
      <c r="CG597" s="11"/>
    </row>
    <row r="598" spans="19:85" hidden="1" x14ac:dyDescent="0.3"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</row>
    <row r="599" spans="19:85" hidden="1" x14ac:dyDescent="0.3"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</row>
    <row r="600" spans="19:85" hidden="1" x14ac:dyDescent="0.3"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</row>
    <row r="601" spans="19:85" hidden="1" x14ac:dyDescent="0.3"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</row>
    <row r="602" spans="19:85" hidden="1" x14ac:dyDescent="0.3"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  <c r="CE602" s="11"/>
      <c r="CF602" s="11"/>
      <c r="CG602" s="11"/>
    </row>
    <row r="603" spans="19:85" hidden="1" x14ac:dyDescent="0.3"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</row>
    <row r="604" spans="19:85" hidden="1" x14ac:dyDescent="0.3"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  <c r="CE604" s="11"/>
      <c r="CF604" s="11"/>
      <c r="CG604" s="11"/>
    </row>
    <row r="605" spans="19:85" hidden="1" x14ac:dyDescent="0.3"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  <c r="CD605" s="11"/>
      <c r="CE605" s="11"/>
      <c r="CF605" s="11"/>
      <c r="CG605" s="11"/>
    </row>
    <row r="606" spans="19:85" hidden="1" x14ac:dyDescent="0.3"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  <c r="CE606" s="11"/>
      <c r="CF606" s="11"/>
      <c r="CG606" s="11"/>
    </row>
    <row r="607" spans="19:85" hidden="1" x14ac:dyDescent="0.3"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  <c r="CE607" s="11"/>
      <c r="CF607" s="11"/>
      <c r="CG607" s="11"/>
    </row>
    <row r="608" spans="19:85" hidden="1" x14ac:dyDescent="0.3"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  <c r="CD608" s="11"/>
      <c r="CE608" s="11"/>
      <c r="CF608" s="11"/>
      <c r="CG608" s="11"/>
    </row>
    <row r="609" spans="19:85" hidden="1" x14ac:dyDescent="0.3"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1"/>
      <c r="CD609" s="11"/>
      <c r="CE609" s="11"/>
      <c r="CF609" s="11"/>
      <c r="CG609" s="11"/>
    </row>
    <row r="610" spans="19:85" hidden="1" x14ac:dyDescent="0.3"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  <c r="CE610" s="11"/>
      <c r="CF610" s="11"/>
      <c r="CG610" s="11"/>
    </row>
    <row r="611" spans="19:85" hidden="1" x14ac:dyDescent="0.3"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1"/>
      <c r="CD611" s="11"/>
      <c r="CE611" s="11"/>
      <c r="CF611" s="11"/>
      <c r="CG611" s="11"/>
    </row>
    <row r="612" spans="19:85" hidden="1" x14ac:dyDescent="0.3"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  <c r="CD612" s="11"/>
      <c r="CE612" s="11"/>
      <c r="CF612" s="11"/>
      <c r="CG612" s="11"/>
    </row>
    <row r="613" spans="19:85" hidden="1" x14ac:dyDescent="0.3"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1"/>
      <c r="CD613" s="11"/>
      <c r="CE613" s="11"/>
      <c r="CF613" s="11"/>
      <c r="CG613" s="11"/>
    </row>
    <row r="614" spans="19:85" hidden="1" x14ac:dyDescent="0.3"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1"/>
      <c r="CD614" s="11"/>
      <c r="CE614" s="11"/>
      <c r="CF614" s="11"/>
      <c r="CG614" s="11"/>
    </row>
    <row r="615" spans="19:85" hidden="1" x14ac:dyDescent="0.3"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1"/>
      <c r="CD615" s="11"/>
      <c r="CE615" s="11"/>
      <c r="CF615" s="11"/>
      <c r="CG615" s="11"/>
    </row>
    <row r="616" spans="19:85" hidden="1" x14ac:dyDescent="0.3"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1"/>
      <c r="CD616" s="11"/>
      <c r="CE616" s="11"/>
      <c r="CF616" s="11"/>
      <c r="CG616" s="11"/>
    </row>
    <row r="617" spans="19:85" hidden="1" x14ac:dyDescent="0.3"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1"/>
      <c r="CD617" s="11"/>
      <c r="CE617" s="11"/>
      <c r="CF617" s="11"/>
      <c r="CG617" s="11"/>
    </row>
    <row r="618" spans="19:85" hidden="1" x14ac:dyDescent="0.3"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  <c r="CD618" s="11"/>
      <c r="CE618" s="11"/>
      <c r="CF618" s="11"/>
      <c r="CG618" s="11"/>
    </row>
    <row r="619" spans="19:85" hidden="1" x14ac:dyDescent="0.3"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1"/>
      <c r="CD619" s="11"/>
      <c r="CE619" s="11"/>
      <c r="CF619" s="11"/>
      <c r="CG619" s="11"/>
    </row>
    <row r="620" spans="19:85" hidden="1" x14ac:dyDescent="0.3"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1"/>
      <c r="CD620" s="11"/>
      <c r="CE620" s="11"/>
      <c r="CF620" s="11"/>
      <c r="CG620" s="11"/>
    </row>
    <row r="621" spans="19:85" hidden="1" x14ac:dyDescent="0.3"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1"/>
      <c r="CD621" s="11"/>
      <c r="CE621" s="11"/>
      <c r="CF621" s="11"/>
      <c r="CG621" s="11"/>
    </row>
    <row r="622" spans="19:85" hidden="1" x14ac:dyDescent="0.3"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  <c r="CD622" s="11"/>
      <c r="CE622" s="11"/>
      <c r="CF622" s="11"/>
      <c r="CG622" s="11"/>
    </row>
    <row r="623" spans="19:85" hidden="1" x14ac:dyDescent="0.3"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1"/>
      <c r="CD623" s="11"/>
      <c r="CE623" s="11"/>
      <c r="CF623" s="11"/>
      <c r="CG623" s="11"/>
    </row>
    <row r="624" spans="19:85" hidden="1" x14ac:dyDescent="0.3"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  <c r="CD624" s="11"/>
      <c r="CE624" s="11"/>
      <c r="CF624" s="11"/>
      <c r="CG624" s="11"/>
    </row>
    <row r="625" spans="19:85" hidden="1" x14ac:dyDescent="0.3"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  <c r="CE625" s="11"/>
      <c r="CF625" s="11"/>
      <c r="CG625" s="11"/>
    </row>
    <row r="626" spans="19:85" hidden="1" x14ac:dyDescent="0.3"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  <c r="CD626" s="11"/>
      <c r="CE626" s="11"/>
      <c r="CF626" s="11"/>
      <c r="CG626" s="11"/>
    </row>
    <row r="627" spans="19:85" hidden="1" x14ac:dyDescent="0.3"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  <c r="CD627" s="11"/>
      <c r="CE627" s="11"/>
      <c r="CF627" s="11"/>
      <c r="CG627" s="11"/>
    </row>
    <row r="628" spans="19:85" hidden="1" x14ac:dyDescent="0.3"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1"/>
      <c r="CD628" s="11"/>
      <c r="CE628" s="11"/>
      <c r="CF628" s="11"/>
      <c r="CG628" s="11"/>
    </row>
    <row r="629" spans="19:85" hidden="1" x14ac:dyDescent="0.3"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1"/>
      <c r="CD629" s="11"/>
      <c r="CE629" s="11"/>
      <c r="CF629" s="11"/>
      <c r="CG629" s="11"/>
    </row>
    <row r="630" spans="19:85" hidden="1" x14ac:dyDescent="0.3"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1"/>
      <c r="CD630" s="11"/>
      <c r="CE630" s="11"/>
      <c r="CF630" s="11"/>
      <c r="CG630" s="11"/>
    </row>
    <row r="631" spans="19:85" hidden="1" x14ac:dyDescent="0.3"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  <c r="CD631" s="11"/>
      <c r="CE631" s="11"/>
      <c r="CF631" s="11"/>
      <c r="CG631" s="11"/>
    </row>
    <row r="632" spans="19:85" hidden="1" x14ac:dyDescent="0.3"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1"/>
      <c r="CD632" s="11"/>
      <c r="CE632" s="11"/>
      <c r="CF632" s="11"/>
      <c r="CG632" s="11"/>
    </row>
    <row r="633" spans="19:85" hidden="1" x14ac:dyDescent="0.3"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1"/>
      <c r="CB633" s="11"/>
      <c r="CC633" s="11"/>
      <c r="CD633" s="11"/>
      <c r="CE633" s="11"/>
      <c r="CF633" s="11"/>
      <c r="CG633" s="11"/>
    </row>
    <row r="634" spans="19:85" hidden="1" x14ac:dyDescent="0.3"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1"/>
      <c r="CB634" s="11"/>
      <c r="CC634" s="11"/>
      <c r="CD634" s="11"/>
      <c r="CE634" s="11"/>
      <c r="CF634" s="11"/>
      <c r="CG634" s="11"/>
    </row>
    <row r="635" spans="19:85" hidden="1" x14ac:dyDescent="0.3"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1"/>
      <c r="CB635" s="11"/>
      <c r="CC635" s="11"/>
      <c r="CD635" s="11"/>
      <c r="CE635" s="11"/>
      <c r="CF635" s="11"/>
      <c r="CG635" s="11"/>
    </row>
    <row r="636" spans="19:85" hidden="1" x14ac:dyDescent="0.3"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1"/>
      <c r="CB636" s="11"/>
      <c r="CC636" s="11"/>
      <c r="CD636" s="11"/>
      <c r="CE636" s="11"/>
      <c r="CF636" s="11"/>
      <c r="CG636" s="11"/>
    </row>
    <row r="637" spans="19:85" hidden="1" x14ac:dyDescent="0.3"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1"/>
      <c r="CD637" s="11"/>
      <c r="CE637" s="11"/>
      <c r="CF637" s="11"/>
      <c r="CG637" s="11"/>
    </row>
    <row r="638" spans="19:85" hidden="1" x14ac:dyDescent="0.3"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1"/>
      <c r="CD638" s="11"/>
      <c r="CE638" s="11"/>
      <c r="CF638" s="11"/>
      <c r="CG638" s="11"/>
    </row>
    <row r="639" spans="19:85" hidden="1" x14ac:dyDescent="0.3"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1"/>
      <c r="CD639" s="11"/>
      <c r="CE639" s="11"/>
      <c r="CF639" s="11"/>
      <c r="CG639" s="11"/>
    </row>
    <row r="640" spans="19:85" hidden="1" x14ac:dyDescent="0.3"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  <c r="BT640" s="11"/>
      <c r="BU640" s="11"/>
      <c r="BV640" s="11"/>
      <c r="BW640" s="11"/>
      <c r="BX640" s="11"/>
      <c r="BY640" s="11"/>
      <c r="BZ640" s="11"/>
      <c r="CA640" s="11"/>
      <c r="CB640" s="11"/>
      <c r="CC640" s="11"/>
      <c r="CD640" s="11"/>
      <c r="CE640" s="11"/>
      <c r="CF640" s="11"/>
      <c r="CG640" s="11"/>
    </row>
    <row r="641" spans="19:85" hidden="1" x14ac:dyDescent="0.3"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1"/>
      <c r="CB641" s="11"/>
      <c r="CC641" s="11"/>
      <c r="CD641" s="11"/>
      <c r="CE641" s="11"/>
      <c r="CF641" s="11"/>
      <c r="CG641" s="11"/>
    </row>
    <row r="642" spans="19:85" hidden="1" x14ac:dyDescent="0.3"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1"/>
      <c r="CB642" s="11"/>
      <c r="CC642" s="11"/>
      <c r="CD642" s="11"/>
      <c r="CE642" s="11"/>
      <c r="CF642" s="11"/>
      <c r="CG642" s="11"/>
    </row>
    <row r="643" spans="19:85" hidden="1" x14ac:dyDescent="0.3"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1"/>
      <c r="CB643" s="11"/>
      <c r="CC643" s="11"/>
      <c r="CD643" s="11"/>
      <c r="CE643" s="11"/>
      <c r="CF643" s="11"/>
      <c r="CG643" s="11"/>
    </row>
    <row r="644" spans="19:85" hidden="1" x14ac:dyDescent="0.3"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  <c r="BT644" s="11"/>
      <c r="BU644" s="11"/>
      <c r="BV644" s="11"/>
      <c r="BW644" s="11"/>
      <c r="BX644" s="11"/>
      <c r="BY644" s="11"/>
      <c r="BZ644" s="11"/>
      <c r="CA644" s="11"/>
      <c r="CB644" s="11"/>
      <c r="CC644" s="11"/>
      <c r="CD644" s="11"/>
      <c r="CE644" s="11"/>
      <c r="CF644" s="11"/>
      <c r="CG644" s="11"/>
    </row>
    <row r="645" spans="19:85" hidden="1" x14ac:dyDescent="0.3"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  <c r="BT645" s="11"/>
      <c r="BU645" s="11"/>
      <c r="BV645" s="11"/>
      <c r="BW645" s="11"/>
      <c r="BX645" s="11"/>
      <c r="BY645" s="11"/>
      <c r="BZ645" s="11"/>
      <c r="CA645" s="11"/>
      <c r="CB645" s="11"/>
      <c r="CC645" s="11"/>
      <c r="CD645" s="11"/>
      <c r="CE645" s="11"/>
      <c r="CF645" s="11"/>
      <c r="CG645" s="11"/>
    </row>
    <row r="646" spans="19:85" hidden="1" x14ac:dyDescent="0.3"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1"/>
      <c r="CB646" s="11"/>
      <c r="CC646" s="11"/>
      <c r="CD646" s="11"/>
      <c r="CE646" s="11"/>
      <c r="CF646" s="11"/>
      <c r="CG646" s="11"/>
    </row>
    <row r="647" spans="19:85" hidden="1" x14ac:dyDescent="0.3"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  <c r="BS647" s="11"/>
      <c r="BT647" s="11"/>
      <c r="BU647" s="11"/>
      <c r="BV647" s="11"/>
      <c r="BW647" s="11"/>
      <c r="BX647" s="11"/>
      <c r="BY647" s="11"/>
      <c r="BZ647" s="11"/>
      <c r="CA647" s="11"/>
      <c r="CB647" s="11"/>
      <c r="CC647" s="11"/>
      <c r="CD647" s="11"/>
      <c r="CE647" s="11"/>
      <c r="CF647" s="11"/>
      <c r="CG647" s="11"/>
    </row>
    <row r="648" spans="19:85" hidden="1" x14ac:dyDescent="0.3"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1"/>
      <c r="CB648" s="11"/>
      <c r="CC648" s="11"/>
      <c r="CD648" s="11"/>
      <c r="CE648" s="11"/>
      <c r="CF648" s="11"/>
      <c r="CG648" s="11"/>
    </row>
    <row r="649" spans="19:85" hidden="1" x14ac:dyDescent="0.3"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1"/>
      <c r="CB649" s="11"/>
      <c r="CC649" s="11"/>
      <c r="CD649" s="11"/>
      <c r="CE649" s="11"/>
      <c r="CF649" s="11"/>
      <c r="CG649" s="11"/>
    </row>
    <row r="650" spans="19:85" hidden="1" x14ac:dyDescent="0.3"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1"/>
      <c r="CB650" s="11"/>
      <c r="CC650" s="11"/>
      <c r="CD650" s="11"/>
      <c r="CE650" s="11"/>
      <c r="CF650" s="11"/>
      <c r="CG650" s="11"/>
    </row>
    <row r="651" spans="19:85" hidden="1" x14ac:dyDescent="0.3"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  <c r="BS651" s="11"/>
      <c r="BT651" s="11"/>
      <c r="BU651" s="11"/>
      <c r="BV651" s="11"/>
      <c r="BW651" s="11"/>
      <c r="BX651" s="11"/>
      <c r="BY651" s="11"/>
      <c r="BZ651" s="11"/>
      <c r="CA651" s="11"/>
      <c r="CB651" s="11"/>
      <c r="CC651" s="11"/>
      <c r="CD651" s="11"/>
      <c r="CE651" s="11"/>
      <c r="CF651" s="11"/>
      <c r="CG651" s="11"/>
    </row>
    <row r="652" spans="19:85" hidden="1" x14ac:dyDescent="0.3"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1"/>
      <c r="CB652" s="11"/>
      <c r="CC652" s="11"/>
      <c r="CD652" s="11"/>
      <c r="CE652" s="11"/>
      <c r="CF652" s="11"/>
      <c r="CG652" s="11"/>
    </row>
    <row r="653" spans="19:85" hidden="1" x14ac:dyDescent="0.3"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  <c r="CD653" s="11"/>
      <c r="CE653" s="11"/>
      <c r="CF653" s="11"/>
      <c r="CG653" s="11"/>
    </row>
    <row r="654" spans="19:85" hidden="1" x14ac:dyDescent="0.3"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  <c r="BS654" s="11"/>
      <c r="BT654" s="11"/>
      <c r="BU654" s="11"/>
      <c r="BV654" s="11"/>
      <c r="BW654" s="11"/>
      <c r="BX654" s="11"/>
      <c r="BY654" s="11"/>
      <c r="BZ654" s="11"/>
      <c r="CA654" s="11"/>
      <c r="CB654" s="11"/>
      <c r="CC654" s="11"/>
      <c r="CD654" s="11"/>
      <c r="CE654" s="11"/>
      <c r="CF654" s="11"/>
      <c r="CG654" s="11"/>
    </row>
    <row r="655" spans="19:85" hidden="1" x14ac:dyDescent="0.3"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  <c r="BS655" s="11"/>
      <c r="BT655" s="11"/>
      <c r="BU655" s="11"/>
      <c r="BV655" s="11"/>
      <c r="BW655" s="11"/>
      <c r="BX655" s="11"/>
      <c r="BY655" s="11"/>
      <c r="BZ655" s="11"/>
      <c r="CA655" s="11"/>
      <c r="CB655" s="11"/>
      <c r="CC655" s="11"/>
      <c r="CD655" s="11"/>
      <c r="CE655" s="11"/>
      <c r="CF655" s="11"/>
      <c r="CG655" s="11"/>
    </row>
    <row r="656" spans="19:85" hidden="1" x14ac:dyDescent="0.3"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  <c r="BR656" s="11"/>
      <c r="BS656" s="11"/>
      <c r="BT656" s="11"/>
      <c r="BU656" s="11"/>
      <c r="BV656" s="11"/>
      <c r="BW656" s="11"/>
      <c r="BX656" s="11"/>
      <c r="BY656" s="11"/>
      <c r="BZ656" s="11"/>
      <c r="CA656" s="11"/>
      <c r="CB656" s="11"/>
      <c r="CC656" s="11"/>
      <c r="CD656" s="11"/>
      <c r="CE656" s="11"/>
      <c r="CF656" s="11"/>
      <c r="CG656" s="11"/>
    </row>
    <row r="657" spans="19:85" hidden="1" x14ac:dyDescent="0.3"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  <c r="BR657" s="11"/>
      <c r="BS657" s="11"/>
      <c r="BT657" s="11"/>
      <c r="BU657" s="11"/>
      <c r="BV657" s="11"/>
      <c r="BW657" s="11"/>
      <c r="BX657" s="11"/>
      <c r="BY657" s="11"/>
      <c r="BZ657" s="11"/>
      <c r="CA657" s="11"/>
      <c r="CB657" s="11"/>
      <c r="CC657" s="11"/>
      <c r="CD657" s="11"/>
      <c r="CE657" s="11"/>
      <c r="CF657" s="11"/>
      <c r="CG657" s="11"/>
    </row>
    <row r="658" spans="19:85" hidden="1" x14ac:dyDescent="0.3"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  <c r="BR658" s="11"/>
      <c r="BS658" s="11"/>
      <c r="BT658" s="11"/>
      <c r="BU658" s="11"/>
      <c r="BV658" s="11"/>
      <c r="BW658" s="11"/>
      <c r="BX658" s="11"/>
      <c r="BY658" s="11"/>
      <c r="BZ658" s="11"/>
      <c r="CA658" s="11"/>
      <c r="CB658" s="11"/>
      <c r="CC658" s="11"/>
      <c r="CD658" s="11"/>
      <c r="CE658" s="11"/>
      <c r="CF658" s="11"/>
      <c r="CG658" s="11"/>
    </row>
    <row r="659" spans="19:85" hidden="1" x14ac:dyDescent="0.3"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  <c r="BS659" s="11"/>
      <c r="BT659" s="11"/>
      <c r="BU659" s="11"/>
      <c r="BV659" s="11"/>
      <c r="BW659" s="11"/>
      <c r="BX659" s="11"/>
      <c r="BY659" s="11"/>
      <c r="BZ659" s="11"/>
      <c r="CA659" s="11"/>
      <c r="CB659" s="11"/>
      <c r="CC659" s="11"/>
      <c r="CD659" s="11"/>
      <c r="CE659" s="11"/>
      <c r="CF659" s="11"/>
      <c r="CG659" s="11"/>
    </row>
    <row r="660" spans="19:85" hidden="1" x14ac:dyDescent="0.3"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  <c r="BS660" s="11"/>
      <c r="BT660" s="11"/>
      <c r="BU660" s="11"/>
      <c r="BV660" s="11"/>
      <c r="BW660" s="11"/>
      <c r="BX660" s="11"/>
      <c r="BY660" s="11"/>
      <c r="BZ660" s="11"/>
      <c r="CA660" s="11"/>
      <c r="CB660" s="11"/>
      <c r="CC660" s="11"/>
      <c r="CD660" s="11"/>
      <c r="CE660" s="11"/>
      <c r="CF660" s="11"/>
      <c r="CG660" s="11"/>
    </row>
    <row r="661" spans="19:85" hidden="1" x14ac:dyDescent="0.3"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  <c r="BS661" s="11"/>
      <c r="BT661" s="11"/>
      <c r="BU661" s="11"/>
      <c r="BV661" s="11"/>
      <c r="BW661" s="11"/>
      <c r="BX661" s="11"/>
      <c r="BY661" s="11"/>
      <c r="BZ661" s="11"/>
      <c r="CA661" s="11"/>
      <c r="CB661" s="11"/>
      <c r="CC661" s="11"/>
      <c r="CD661" s="11"/>
      <c r="CE661" s="11"/>
      <c r="CF661" s="11"/>
      <c r="CG661" s="11"/>
    </row>
    <row r="662" spans="19:85" hidden="1" x14ac:dyDescent="0.3"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  <c r="BS662" s="11"/>
      <c r="BT662" s="11"/>
      <c r="BU662" s="11"/>
      <c r="BV662" s="11"/>
      <c r="BW662" s="11"/>
      <c r="BX662" s="11"/>
      <c r="BY662" s="11"/>
      <c r="BZ662" s="11"/>
      <c r="CA662" s="11"/>
      <c r="CB662" s="11"/>
      <c r="CC662" s="11"/>
      <c r="CD662" s="11"/>
      <c r="CE662" s="11"/>
      <c r="CF662" s="11"/>
      <c r="CG662" s="11"/>
    </row>
    <row r="663" spans="19:85" hidden="1" x14ac:dyDescent="0.3"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1"/>
      <c r="CG663" s="11"/>
    </row>
    <row r="664" spans="19:85" hidden="1" x14ac:dyDescent="0.3"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  <c r="BQ664" s="11"/>
      <c r="BR664" s="11"/>
      <c r="BS664" s="11"/>
      <c r="BT664" s="11"/>
      <c r="BU664" s="11"/>
      <c r="BV664" s="11"/>
      <c r="BW664" s="11"/>
      <c r="BX664" s="11"/>
      <c r="BY664" s="11"/>
      <c r="BZ664" s="11"/>
      <c r="CA664" s="11"/>
      <c r="CB664" s="11"/>
      <c r="CC664" s="11"/>
      <c r="CD664" s="11"/>
      <c r="CE664" s="11"/>
      <c r="CF664" s="11"/>
      <c r="CG664" s="11"/>
    </row>
    <row r="665" spans="19:85" hidden="1" x14ac:dyDescent="0.3"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  <c r="BR665" s="11"/>
      <c r="BS665" s="11"/>
      <c r="BT665" s="11"/>
      <c r="BU665" s="11"/>
      <c r="BV665" s="11"/>
      <c r="BW665" s="11"/>
      <c r="BX665" s="11"/>
      <c r="BY665" s="11"/>
      <c r="BZ665" s="11"/>
      <c r="CA665" s="11"/>
      <c r="CB665" s="11"/>
      <c r="CC665" s="11"/>
      <c r="CD665" s="11"/>
      <c r="CE665" s="11"/>
      <c r="CF665" s="11"/>
      <c r="CG665" s="11"/>
    </row>
    <row r="666" spans="19:85" hidden="1" x14ac:dyDescent="0.3"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  <c r="BS666" s="11"/>
      <c r="BT666" s="11"/>
      <c r="BU666" s="11"/>
      <c r="BV666" s="11"/>
      <c r="BW666" s="11"/>
      <c r="BX666" s="11"/>
      <c r="BY666" s="11"/>
      <c r="BZ666" s="11"/>
      <c r="CA666" s="11"/>
      <c r="CB666" s="11"/>
      <c r="CC666" s="11"/>
      <c r="CD666" s="11"/>
      <c r="CE666" s="11"/>
      <c r="CF666" s="11"/>
      <c r="CG666" s="11"/>
    </row>
    <row r="667" spans="19:85" hidden="1" x14ac:dyDescent="0.3"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1"/>
      <c r="CG667" s="11"/>
    </row>
    <row r="668" spans="19:85" hidden="1" x14ac:dyDescent="0.3"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  <c r="BR668" s="11"/>
      <c r="BS668" s="11"/>
      <c r="BT668" s="11"/>
      <c r="BU668" s="11"/>
      <c r="BV668" s="11"/>
      <c r="BW668" s="11"/>
      <c r="BX668" s="11"/>
      <c r="BY668" s="11"/>
      <c r="BZ668" s="11"/>
      <c r="CA668" s="11"/>
      <c r="CB668" s="11"/>
      <c r="CC668" s="11"/>
      <c r="CD668" s="11"/>
      <c r="CE668" s="11"/>
      <c r="CF668" s="11"/>
      <c r="CG668" s="11"/>
    </row>
    <row r="669" spans="19:85" hidden="1" x14ac:dyDescent="0.3"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  <c r="BJ669" s="11"/>
      <c r="BK669" s="11"/>
      <c r="BL669" s="11"/>
      <c r="BM669" s="11"/>
      <c r="BN669" s="11"/>
      <c r="BO669" s="11"/>
      <c r="BP669" s="11"/>
      <c r="BQ669" s="11"/>
      <c r="BR669" s="11"/>
      <c r="BS669" s="11"/>
      <c r="BT669" s="11"/>
      <c r="BU669" s="11"/>
      <c r="BV669" s="11"/>
      <c r="BW669" s="11"/>
      <c r="BX669" s="11"/>
      <c r="BY669" s="11"/>
      <c r="BZ669" s="11"/>
      <c r="CA669" s="11"/>
      <c r="CB669" s="11"/>
      <c r="CC669" s="11"/>
      <c r="CD669" s="11"/>
      <c r="CE669" s="11"/>
      <c r="CF669" s="11"/>
      <c r="CG669" s="11"/>
    </row>
    <row r="670" spans="19:85" hidden="1" x14ac:dyDescent="0.3"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  <c r="BJ670" s="11"/>
      <c r="BK670" s="11"/>
      <c r="BL670" s="11"/>
      <c r="BM670" s="11"/>
      <c r="BN670" s="11"/>
      <c r="BO670" s="11"/>
      <c r="BP670" s="11"/>
      <c r="BQ670" s="11"/>
      <c r="BR670" s="11"/>
      <c r="BS670" s="11"/>
      <c r="BT670" s="11"/>
      <c r="BU670" s="11"/>
      <c r="BV670" s="11"/>
      <c r="BW670" s="11"/>
      <c r="BX670" s="11"/>
      <c r="BY670" s="11"/>
      <c r="BZ670" s="11"/>
      <c r="CA670" s="11"/>
      <c r="CB670" s="11"/>
      <c r="CC670" s="11"/>
      <c r="CD670" s="11"/>
      <c r="CE670" s="11"/>
      <c r="CF670" s="11"/>
      <c r="CG670" s="11"/>
    </row>
    <row r="671" spans="19:85" hidden="1" x14ac:dyDescent="0.3"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  <c r="BJ671" s="11"/>
      <c r="BK671" s="11"/>
      <c r="BL671" s="11"/>
      <c r="BM671" s="11"/>
      <c r="BN671" s="11"/>
      <c r="BO671" s="11"/>
      <c r="BP671" s="11"/>
      <c r="BQ671" s="11"/>
      <c r="BR671" s="11"/>
      <c r="BS671" s="11"/>
      <c r="BT671" s="11"/>
      <c r="BU671" s="11"/>
      <c r="BV671" s="11"/>
      <c r="BW671" s="11"/>
      <c r="BX671" s="11"/>
      <c r="BY671" s="11"/>
      <c r="BZ671" s="11"/>
      <c r="CA671" s="11"/>
      <c r="CB671" s="11"/>
      <c r="CC671" s="11"/>
      <c r="CD671" s="11"/>
      <c r="CE671" s="11"/>
      <c r="CF671" s="11"/>
      <c r="CG671" s="11"/>
    </row>
    <row r="672" spans="19:85" hidden="1" x14ac:dyDescent="0.3"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  <c r="BJ672" s="11"/>
      <c r="BK672" s="11"/>
      <c r="BL672" s="11"/>
      <c r="BM672" s="11"/>
      <c r="BN672" s="11"/>
      <c r="BO672" s="11"/>
      <c r="BP672" s="11"/>
      <c r="BQ672" s="11"/>
      <c r="BR672" s="11"/>
      <c r="BS672" s="11"/>
      <c r="BT672" s="11"/>
      <c r="BU672" s="11"/>
      <c r="BV672" s="11"/>
      <c r="BW672" s="11"/>
      <c r="BX672" s="11"/>
      <c r="BY672" s="11"/>
      <c r="BZ672" s="11"/>
      <c r="CA672" s="11"/>
      <c r="CB672" s="11"/>
      <c r="CC672" s="11"/>
      <c r="CD672" s="11"/>
      <c r="CE672" s="11"/>
      <c r="CF672" s="11"/>
      <c r="CG672" s="11"/>
    </row>
    <row r="673" spans="19:85" hidden="1" x14ac:dyDescent="0.3"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  <c r="BJ673" s="11"/>
      <c r="BK673" s="11"/>
      <c r="BL673" s="11"/>
      <c r="BM673" s="11"/>
      <c r="BN673" s="11"/>
      <c r="BO673" s="11"/>
      <c r="BP673" s="11"/>
      <c r="BQ673" s="11"/>
      <c r="BR673" s="11"/>
      <c r="BS673" s="11"/>
      <c r="BT673" s="11"/>
      <c r="BU673" s="11"/>
      <c r="BV673" s="11"/>
      <c r="BW673" s="11"/>
      <c r="BX673" s="11"/>
      <c r="BY673" s="11"/>
      <c r="BZ673" s="11"/>
      <c r="CA673" s="11"/>
      <c r="CB673" s="11"/>
      <c r="CC673" s="11"/>
      <c r="CD673" s="11"/>
      <c r="CE673" s="11"/>
      <c r="CF673" s="11"/>
      <c r="CG673" s="11"/>
    </row>
    <row r="674" spans="19:85" hidden="1" x14ac:dyDescent="0.3"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  <c r="BJ674" s="11"/>
      <c r="BK674" s="11"/>
      <c r="BL674" s="11"/>
      <c r="BM674" s="11"/>
      <c r="BN674" s="11"/>
      <c r="BO674" s="11"/>
      <c r="BP674" s="11"/>
      <c r="BQ674" s="11"/>
      <c r="BR674" s="11"/>
      <c r="BS674" s="11"/>
      <c r="BT674" s="11"/>
      <c r="BU674" s="11"/>
      <c r="BV674" s="11"/>
      <c r="BW674" s="11"/>
      <c r="BX674" s="11"/>
      <c r="BY674" s="11"/>
      <c r="BZ674" s="11"/>
      <c r="CA674" s="11"/>
      <c r="CB674" s="11"/>
      <c r="CC674" s="11"/>
      <c r="CD674" s="11"/>
      <c r="CE674" s="11"/>
      <c r="CF674" s="11"/>
      <c r="CG674" s="11"/>
    </row>
    <row r="675" spans="19:85" hidden="1" x14ac:dyDescent="0.3"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  <c r="BJ675" s="11"/>
      <c r="BK675" s="11"/>
      <c r="BL675" s="11"/>
      <c r="BM675" s="11"/>
      <c r="BN675" s="11"/>
      <c r="BO675" s="11"/>
      <c r="BP675" s="11"/>
      <c r="BQ675" s="11"/>
      <c r="BR675" s="11"/>
      <c r="BS675" s="11"/>
      <c r="BT675" s="11"/>
      <c r="BU675" s="11"/>
      <c r="BV675" s="11"/>
      <c r="BW675" s="11"/>
      <c r="BX675" s="11"/>
      <c r="BY675" s="11"/>
      <c r="BZ675" s="11"/>
      <c r="CA675" s="11"/>
      <c r="CB675" s="11"/>
      <c r="CC675" s="11"/>
      <c r="CD675" s="11"/>
      <c r="CE675" s="11"/>
      <c r="CF675" s="11"/>
      <c r="CG675" s="11"/>
    </row>
    <row r="676" spans="19:85" hidden="1" x14ac:dyDescent="0.3"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  <c r="BJ676" s="11"/>
      <c r="BK676" s="11"/>
      <c r="BL676" s="11"/>
      <c r="BM676" s="11"/>
      <c r="BN676" s="11"/>
      <c r="BO676" s="11"/>
      <c r="BP676" s="11"/>
      <c r="BQ676" s="11"/>
      <c r="BR676" s="11"/>
      <c r="BS676" s="11"/>
      <c r="BT676" s="11"/>
      <c r="BU676" s="11"/>
      <c r="BV676" s="11"/>
      <c r="BW676" s="11"/>
      <c r="BX676" s="11"/>
      <c r="BY676" s="11"/>
      <c r="BZ676" s="11"/>
      <c r="CA676" s="11"/>
      <c r="CB676" s="11"/>
      <c r="CC676" s="11"/>
      <c r="CD676" s="11"/>
      <c r="CE676" s="11"/>
      <c r="CF676" s="11"/>
      <c r="CG676" s="11"/>
    </row>
    <row r="677" spans="19:85" hidden="1" x14ac:dyDescent="0.3"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  <c r="BJ677" s="11"/>
      <c r="BK677" s="11"/>
      <c r="BL677" s="11"/>
      <c r="BM677" s="11"/>
      <c r="BN677" s="11"/>
      <c r="BO677" s="11"/>
      <c r="BP677" s="11"/>
      <c r="BQ677" s="11"/>
      <c r="BR677" s="11"/>
      <c r="BS677" s="11"/>
      <c r="BT677" s="11"/>
      <c r="BU677" s="11"/>
      <c r="BV677" s="11"/>
      <c r="BW677" s="11"/>
      <c r="BX677" s="11"/>
      <c r="BY677" s="11"/>
      <c r="BZ677" s="11"/>
      <c r="CA677" s="11"/>
      <c r="CB677" s="11"/>
      <c r="CC677" s="11"/>
      <c r="CD677" s="11"/>
      <c r="CE677" s="11"/>
      <c r="CF677" s="11"/>
      <c r="CG677" s="11"/>
    </row>
    <row r="678" spans="19:85" hidden="1" x14ac:dyDescent="0.3"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  <c r="BL678" s="11"/>
      <c r="BM678" s="11"/>
      <c r="BN678" s="11"/>
      <c r="BO678" s="11"/>
      <c r="BP678" s="11"/>
      <c r="BQ678" s="11"/>
      <c r="BR678" s="11"/>
      <c r="BS678" s="11"/>
      <c r="BT678" s="11"/>
      <c r="BU678" s="11"/>
      <c r="BV678" s="11"/>
      <c r="BW678" s="11"/>
      <c r="BX678" s="11"/>
      <c r="BY678" s="11"/>
      <c r="BZ678" s="11"/>
      <c r="CA678" s="11"/>
      <c r="CB678" s="11"/>
      <c r="CC678" s="11"/>
      <c r="CD678" s="11"/>
      <c r="CE678" s="11"/>
      <c r="CF678" s="11"/>
      <c r="CG678" s="11"/>
    </row>
    <row r="679" spans="19:85" hidden="1" x14ac:dyDescent="0.3"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  <c r="BJ679" s="11"/>
      <c r="BK679" s="11"/>
      <c r="BL679" s="11"/>
      <c r="BM679" s="11"/>
      <c r="BN679" s="11"/>
      <c r="BO679" s="11"/>
      <c r="BP679" s="11"/>
      <c r="BQ679" s="11"/>
      <c r="BR679" s="11"/>
      <c r="BS679" s="11"/>
      <c r="BT679" s="11"/>
      <c r="BU679" s="11"/>
      <c r="BV679" s="11"/>
      <c r="BW679" s="11"/>
      <c r="BX679" s="11"/>
      <c r="BY679" s="11"/>
      <c r="BZ679" s="11"/>
      <c r="CA679" s="11"/>
      <c r="CB679" s="11"/>
      <c r="CC679" s="11"/>
      <c r="CD679" s="11"/>
      <c r="CE679" s="11"/>
      <c r="CF679" s="11"/>
      <c r="CG679" s="11"/>
    </row>
    <row r="680" spans="19:85" hidden="1" x14ac:dyDescent="0.3"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  <c r="BJ680" s="11"/>
      <c r="BK680" s="11"/>
      <c r="BL680" s="11"/>
      <c r="BM680" s="11"/>
      <c r="BN680" s="11"/>
      <c r="BO680" s="11"/>
      <c r="BP680" s="11"/>
      <c r="BQ680" s="11"/>
      <c r="BR680" s="11"/>
      <c r="BS680" s="11"/>
      <c r="BT680" s="11"/>
      <c r="BU680" s="11"/>
      <c r="BV680" s="11"/>
      <c r="BW680" s="11"/>
      <c r="BX680" s="11"/>
      <c r="BY680" s="11"/>
      <c r="BZ680" s="11"/>
      <c r="CA680" s="11"/>
      <c r="CB680" s="11"/>
      <c r="CC680" s="11"/>
      <c r="CD680" s="11"/>
      <c r="CE680" s="11"/>
      <c r="CF680" s="11"/>
      <c r="CG680" s="11"/>
    </row>
    <row r="681" spans="19:85" hidden="1" x14ac:dyDescent="0.3"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  <c r="BJ681" s="11"/>
      <c r="BK681" s="11"/>
      <c r="BL681" s="11"/>
      <c r="BM681" s="11"/>
      <c r="BN681" s="11"/>
      <c r="BO681" s="11"/>
      <c r="BP681" s="11"/>
      <c r="BQ681" s="11"/>
      <c r="BR681" s="11"/>
      <c r="BS681" s="11"/>
      <c r="BT681" s="11"/>
      <c r="BU681" s="11"/>
      <c r="BV681" s="11"/>
      <c r="BW681" s="11"/>
      <c r="BX681" s="11"/>
      <c r="BY681" s="11"/>
      <c r="BZ681" s="11"/>
      <c r="CA681" s="11"/>
      <c r="CB681" s="11"/>
      <c r="CC681" s="11"/>
      <c r="CD681" s="11"/>
      <c r="CE681" s="11"/>
      <c r="CF681" s="11"/>
      <c r="CG681" s="11"/>
    </row>
    <row r="682" spans="19:85" hidden="1" x14ac:dyDescent="0.3"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  <c r="BJ682" s="11"/>
      <c r="BK682" s="11"/>
      <c r="BL682" s="11"/>
      <c r="BM682" s="11"/>
      <c r="BN682" s="11"/>
      <c r="BO682" s="11"/>
      <c r="BP682" s="11"/>
      <c r="BQ682" s="11"/>
      <c r="BR682" s="11"/>
      <c r="BS682" s="11"/>
      <c r="BT682" s="11"/>
      <c r="BU682" s="11"/>
      <c r="BV682" s="11"/>
      <c r="BW682" s="11"/>
      <c r="BX682" s="11"/>
      <c r="BY682" s="11"/>
      <c r="BZ682" s="11"/>
      <c r="CA682" s="11"/>
      <c r="CB682" s="11"/>
      <c r="CC682" s="11"/>
      <c r="CD682" s="11"/>
      <c r="CE682" s="11"/>
      <c r="CF682" s="11"/>
      <c r="CG682" s="11"/>
    </row>
    <row r="683" spans="19:85" hidden="1" x14ac:dyDescent="0.3"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  <c r="BJ683" s="11"/>
      <c r="BK683" s="11"/>
      <c r="BL683" s="11"/>
      <c r="BM683" s="11"/>
      <c r="BN683" s="11"/>
      <c r="BO683" s="11"/>
      <c r="BP683" s="11"/>
      <c r="BQ683" s="11"/>
      <c r="BR683" s="11"/>
      <c r="BS683" s="11"/>
      <c r="BT683" s="11"/>
      <c r="BU683" s="11"/>
      <c r="BV683" s="11"/>
      <c r="BW683" s="11"/>
      <c r="BX683" s="11"/>
      <c r="BY683" s="11"/>
      <c r="BZ683" s="11"/>
      <c r="CA683" s="11"/>
      <c r="CB683" s="11"/>
      <c r="CC683" s="11"/>
      <c r="CD683" s="11"/>
      <c r="CE683" s="11"/>
      <c r="CF683" s="11"/>
      <c r="CG683" s="11"/>
    </row>
    <row r="684" spans="19:85" hidden="1" x14ac:dyDescent="0.3"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  <c r="BJ684" s="11"/>
      <c r="BK684" s="11"/>
      <c r="BL684" s="11"/>
      <c r="BM684" s="11"/>
      <c r="BN684" s="11"/>
      <c r="BO684" s="11"/>
      <c r="BP684" s="11"/>
      <c r="BQ684" s="11"/>
      <c r="BR684" s="11"/>
      <c r="BS684" s="11"/>
      <c r="BT684" s="11"/>
      <c r="BU684" s="11"/>
      <c r="BV684" s="11"/>
      <c r="BW684" s="11"/>
      <c r="BX684" s="11"/>
      <c r="BY684" s="11"/>
      <c r="BZ684" s="11"/>
      <c r="CA684" s="11"/>
      <c r="CB684" s="11"/>
      <c r="CC684" s="11"/>
      <c r="CD684" s="11"/>
      <c r="CE684" s="11"/>
      <c r="CF684" s="11"/>
      <c r="CG684" s="11"/>
    </row>
    <row r="685" spans="19:85" hidden="1" x14ac:dyDescent="0.3"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  <c r="BJ685" s="11"/>
      <c r="BK685" s="11"/>
      <c r="BL685" s="11"/>
      <c r="BM685" s="11"/>
      <c r="BN685" s="11"/>
      <c r="BO685" s="11"/>
      <c r="BP685" s="11"/>
      <c r="BQ685" s="11"/>
      <c r="BR685" s="11"/>
      <c r="BS685" s="11"/>
      <c r="BT685" s="11"/>
      <c r="BU685" s="11"/>
      <c r="BV685" s="11"/>
      <c r="BW685" s="11"/>
      <c r="BX685" s="11"/>
      <c r="BY685" s="11"/>
      <c r="BZ685" s="11"/>
      <c r="CA685" s="11"/>
      <c r="CB685" s="11"/>
      <c r="CC685" s="11"/>
      <c r="CD685" s="11"/>
      <c r="CE685" s="11"/>
      <c r="CF685" s="11"/>
      <c r="CG685" s="11"/>
    </row>
    <row r="686" spans="19:85" hidden="1" x14ac:dyDescent="0.3"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  <c r="BJ686" s="11"/>
      <c r="BK686" s="11"/>
      <c r="BL686" s="11"/>
      <c r="BM686" s="11"/>
      <c r="BN686" s="11"/>
      <c r="BO686" s="11"/>
      <c r="BP686" s="11"/>
      <c r="BQ686" s="11"/>
      <c r="BR686" s="11"/>
      <c r="BS686" s="11"/>
      <c r="BT686" s="11"/>
      <c r="BU686" s="11"/>
      <c r="BV686" s="11"/>
      <c r="BW686" s="11"/>
      <c r="BX686" s="11"/>
      <c r="BY686" s="11"/>
      <c r="BZ686" s="11"/>
      <c r="CA686" s="11"/>
      <c r="CB686" s="11"/>
      <c r="CC686" s="11"/>
      <c r="CD686" s="11"/>
      <c r="CE686" s="11"/>
      <c r="CF686" s="11"/>
      <c r="CG686" s="11"/>
    </row>
    <row r="687" spans="19:85" hidden="1" x14ac:dyDescent="0.3"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  <c r="BJ687" s="11"/>
      <c r="BK687" s="11"/>
      <c r="BL687" s="11"/>
      <c r="BM687" s="11"/>
      <c r="BN687" s="11"/>
      <c r="BO687" s="11"/>
      <c r="BP687" s="11"/>
      <c r="BQ687" s="11"/>
      <c r="BR687" s="11"/>
      <c r="BS687" s="11"/>
      <c r="BT687" s="11"/>
      <c r="BU687" s="11"/>
      <c r="BV687" s="11"/>
      <c r="BW687" s="11"/>
      <c r="BX687" s="11"/>
      <c r="BY687" s="11"/>
      <c r="BZ687" s="11"/>
      <c r="CA687" s="11"/>
      <c r="CB687" s="11"/>
      <c r="CC687" s="11"/>
      <c r="CD687" s="11"/>
      <c r="CE687" s="11"/>
      <c r="CF687" s="11"/>
      <c r="CG687" s="11"/>
    </row>
    <row r="688" spans="19:85" hidden="1" x14ac:dyDescent="0.3"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11"/>
      <c r="BJ688" s="11"/>
      <c r="BK688" s="11"/>
      <c r="BL688" s="11"/>
      <c r="BM688" s="11"/>
      <c r="BN688" s="11"/>
      <c r="BO688" s="11"/>
      <c r="BP688" s="11"/>
      <c r="BQ688" s="11"/>
      <c r="BR688" s="11"/>
      <c r="BS688" s="11"/>
      <c r="BT688" s="11"/>
      <c r="BU688" s="11"/>
      <c r="BV688" s="11"/>
      <c r="BW688" s="11"/>
      <c r="BX688" s="11"/>
      <c r="BY688" s="11"/>
      <c r="BZ688" s="11"/>
      <c r="CA688" s="11"/>
      <c r="CB688" s="11"/>
      <c r="CC688" s="11"/>
      <c r="CD688" s="11"/>
      <c r="CE688" s="11"/>
      <c r="CF688" s="11"/>
      <c r="CG688" s="11"/>
    </row>
    <row r="689" spans="19:85" hidden="1" x14ac:dyDescent="0.3"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11"/>
      <c r="BJ689" s="11"/>
      <c r="BK689" s="11"/>
      <c r="BL689" s="11"/>
      <c r="BM689" s="11"/>
      <c r="BN689" s="11"/>
      <c r="BO689" s="11"/>
      <c r="BP689" s="11"/>
      <c r="BQ689" s="11"/>
      <c r="BR689" s="11"/>
      <c r="BS689" s="11"/>
      <c r="BT689" s="11"/>
      <c r="BU689" s="11"/>
      <c r="BV689" s="11"/>
      <c r="BW689" s="11"/>
      <c r="BX689" s="11"/>
      <c r="BY689" s="11"/>
      <c r="BZ689" s="11"/>
      <c r="CA689" s="11"/>
      <c r="CB689" s="11"/>
      <c r="CC689" s="11"/>
      <c r="CD689" s="11"/>
      <c r="CE689" s="11"/>
      <c r="CF689" s="11"/>
      <c r="CG689" s="11"/>
    </row>
    <row r="690" spans="19:85" hidden="1" x14ac:dyDescent="0.3"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  <c r="BH690" s="11"/>
      <c r="BI690" s="11"/>
      <c r="BJ690" s="11"/>
      <c r="BK690" s="11"/>
      <c r="BL690" s="11"/>
      <c r="BM690" s="11"/>
      <c r="BN690" s="11"/>
      <c r="BO690" s="11"/>
      <c r="BP690" s="11"/>
      <c r="BQ690" s="11"/>
      <c r="BR690" s="11"/>
      <c r="BS690" s="11"/>
      <c r="BT690" s="11"/>
      <c r="BU690" s="11"/>
      <c r="BV690" s="11"/>
      <c r="BW690" s="11"/>
      <c r="BX690" s="11"/>
      <c r="BY690" s="11"/>
      <c r="BZ690" s="11"/>
      <c r="CA690" s="11"/>
      <c r="CB690" s="11"/>
      <c r="CC690" s="11"/>
      <c r="CD690" s="11"/>
      <c r="CE690" s="11"/>
      <c r="CF690" s="11"/>
      <c r="CG690" s="11"/>
    </row>
    <row r="691" spans="19:85" hidden="1" x14ac:dyDescent="0.3"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  <c r="BH691" s="11"/>
      <c r="BI691" s="11"/>
      <c r="BJ691" s="11"/>
      <c r="BK691" s="11"/>
      <c r="BL691" s="11"/>
      <c r="BM691" s="11"/>
      <c r="BN691" s="11"/>
      <c r="BO691" s="11"/>
      <c r="BP691" s="11"/>
      <c r="BQ691" s="11"/>
      <c r="BR691" s="11"/>
      <c r="BS691" s="11"/>
      <c r="BT691" s="11"/>
      <c r="BU691" s="11"/>
      <c r="BV691" s="11"/>
      <c r="BW691" s="11"/>
      <c r="BX691" s="11"/>
      <c r="BY691" s="11"/>
      <c r="BZ691" s="11"/>
      <c r="CA691" s="11"/>
      <c r="CB691" s="11"/>
      <c r="CC691" s="11"/>
      <c r="CD691" s="11"/>
      <c r="CE691" s="11"/>
      <c r="CF691" s="11"/>
      <c r="CG691" s="11"/>
    </row>
    <row r="692" spans="19:85" hidden="1" x14ac:dyDescent="0.3"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  <c r="BH692" s="11"/>
      <c r="BI692" s="11"/>
      <c r="BJ692" s="11"/>
      <c r="BK692" s="11"/>
      <c r="BL692" s="11"/>
      <c r="BM692" s="11"/>
      <c r="BN692" s="11"/>
      <c r="BO692" s="11"/>
      <c r="BP692" s="11"/>
      <c r="BQ692" s="11"/>
      <c r="BR692" s="11"/>
      <c r="BS692" s="11"/>
      <c r="BT692" s="11"/>
      <c r="BU692" s="11"/>
      <c r="BV692" s="11"/>
      <c r="BW692" s="11"/>
      <c r="BX692" s="11"/>
      <c r="BY692" s="11"/>
      <c r="BZ692" s="11"/>
      <c r="CA692" s="11"/>
      <c r="CB692" s="11"/>
      <c r="CC692" s="11"/>
      <c r="CD692" s="11"/>
      <c r="CE692" s="11"/>
      <c r="CF692" s="11"/>
      <c r="CG692" s="11"/>
    </row>
    <row r="693" spans="19:85" hidden="1" x14ac:dyDescent="0.3"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  <c r="BH693" s="11"/>
      <c r="BI693" s="11"/>
      <c r="BJ693" s="11"/>
      <c r="BK693" s="11"/>
      <c r="BL693" s="11"/>
      <c r="BM693" s="11"/>
      <c r="BN693" s="11"/>
      <c r="BO693" s="11"/>
      <c r="BP693" s="11"/>
      <c r="BQ693" s="11"/>
      <c r="BR693" s="11"/>
      <c r="BS693" s="11"/>
      <c r="BT693" s="11"/>
      <c r="BU693" s="11"/>
      <c r="BV693" s="11"/>
      <c r="BW693" s="11"/>
      <c r="BX693" s="11"/>
      <c r="BY693" s="11"/>
      <c r="BZ693" s="11"/>
      <c r="CA693" s="11"/>
      <c r="CB693" s="11"/>
      <c r="CC693" s="11"/>
      <c r="CD693" s="11"/>
      <c r="CE693" s="11"/>
      <c r="CF693" s="11"/>
      <c r="CG693" s="11"/>
    </row>
    <row r="694" spans="19:85" hidden="1" x14ac:dyDescent="0.3"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  <c r="BJ694" s="11"/>
      <c r="BK694" s="11"/>
      <c r="BL694" s="11"/>
      <c r="BM694" s="11"/>
      <c r="BN694" s="11"/>
      <c r="BO694" s="11"/>
      <c r="BP694" s="11"/>
      <c r="BQ694" s="11"/>
      <c r="BR694" s="11"/>
      <c r="BS694" s="11"/>
      <c r="BT694" s="11"/>
      <c r="BU694" s="11"/>
      <c r="BV694" s="11"/>
      <c r="BW694" s="11"/>
      <c r="BX694" s="11"/>
      <c r="BY694" s="11"/>
      <c r="BZ694" s="11"/>
      <c r="CA694" s="11"/>
      <c r="CB694" s="11"/>
      <c r="CC694" s="11"/>
      <c r="CD694" s="11"/>
      <c r="CE694" s="11"/>
      <c r="CF694" s="11"/>
      <c r="CG694" s="11"/>
    </row>
    <row r="695" spans="19:85" hidden="1" x14ac:dyDescent="0.3"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  <c r="BL695" s="11"/>
      <c r="BM695" s="11"/>
      <c r="BN695" s="11"/>
      <c r="BO695" s="11"/>
      <c r="BP695" s="11"/>
      <c r="BQ695" s="11"/>
      <c r="BR695" s="11"/>
      <c r="BS695" s="11"/>
      <c r="BT695" s="11"/>
      <c r="BU695" s="11"/>
      <c r="BV695" s="11"/>
      <c r="BW695" s="11"/>
      <c r="BX695" s="11"/>
      <c r="BY695" s="11"/>
      <c r="BZ695" s="11"/>
      <c r="CA695" s="11"/>
      <c r="CB695" s="11"/>
      <c r="CC695" s="11"/>
      <c r="CD695" s="11"/>
      <c r="CE695" s="11"/>
      <c r="CF695" s="11"/>
      <c r="CG695" s="11"/>
    </row>
    <row r="696" spans="19:85" hidden="1" x14ac:dyDescent="0.3"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  <c r="BL696" s="11"/>
      <c r="BM696" s="11"/>
      <c r="BN696" s="11"/>
      <c r="BO696" s="11"/>
      <c r="BP696" s="11"/>
      <c r="BQ696" s="11"/>
      <c r="BR696" s="11"/>
      <c r="BS696" s="11"/>
      <c r="BT696" s="11"/>
      <c r="BU696" s="11"/>
      <c r="BV696" s="11"/>
      <c r="BW696" s="11"/>
      <c r="BX696" s="11"/>
      <c r="BY696" s="11"/>
      <c r="BZ696" s="11"/>
      <c r="CA696" s="11"/>
      <c r="CB696" s="11"/>
      <c r="CC696" s="11"/>
      <c r="CD696" s="11"/>
      <c r="CE696" s="11"/>
      <c r="CF696" s="11"/>
      <c r="CG696" s="11"/>
    </row>
    <row r="697" spans="19:85" hidden="1" x14ac:dyDescent="0.3"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BK697" s="11"/>
      <c r="BL697" s="11"/>
      <c r="BM697" s="11"/>
      <c r="BN697" s="11"/>
      <c r="BO697" s="11"/>
      <c r="BP697" s="11"/>
      <c r="BQ697" s="11"/>
      <c r="BR697" s="11"/>
      <c r="BS697" s="11"/>
      <c r="BT697" s="11"/>
      <c r="BU697" s="11"/>
      <c r="BV697" s="11"/>
      <c r="BW697" s="11"/>
      <c r="BX697" s="11"/>
      <c r="BY697" s="11"/>
      <c r="BZ697" s="11"/>
      <c r="CA697" s="11"/>
      <c r="CB697" s="11"/>
      <c r="CC697" s="11"/>
      <c r="CD697" s="11"/>
      <c r="CE697" s="11"/>
      <c r="CF697" s="11"/>
      <c r="CG697" s="11"/>
    </row>
    <row r="698" spans="19:85" hidden="1" x14ac:dyDescent="0.3"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M698" s="11"/>
      <c r="BN698" s="11"/>
      <c r="BO698" s="11"/>
      <c r="BP698" s="11"/>
      <c r="BQ698" s="11"/>
      <c r="BR698" s="11"/>
      <c r="BS698" s="11"/>
      <c r="BT698" s="11"/>
      <c r="BU698" s="11"/>
      <c r="BV698" s="11"/>
      <c r="BW698" s="11"/>
      <c r="BX698" s="11"/>
      <c r="BY698" s="11"/>
      <c r="BZ698" s="11"/>
      <c r="CA698" s="11"/>
      <c r="CB698" s="11"/>
      <c r="CC698" s="11"/>
      <c r="CD698" s="11"/>
      <c r="CE698" s="11"/>
      <c r="CF698" s="11"/>
      <c r="CG698" s="11"/>
    </row>
    <row r="699" spans="19:85" hidden="1" x14ac:dyDescent="0.3"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M699" s="11"/>
      <c r="BN699" s="11"/>
      <c r="BO699" s="11"/>
      <c r="BP699" s="11"/>
      <c r="BQ699" s="11"/>
      <c r="BR699" s="11"/>
      <c r="BS699" s="11"/>
      <c r="BT699" s="11"/>
      <c r="BU699" s="11"/>
      <c r="BV699" s="11"/>
      <c r="BW699" s="11"/>
      <c r="BX699" s="11"/>
      <c r="BY699" s="11"/>
      <c r="BZ699" s="11"/>
      <c r="CA699" s="11"/>
      <c r="CB699" s="11"/>
      <c r="CC699" s="11"/>
      <c r="CD699" s="11"/>
      <c r="CE699" s="11"/>
      <c r="CF699" s="11"/>
      <c r="CG699" s="11"/>
    </row>
    <row r="700" spans="19:85" hidden="1" x14ac:dyDescent="0.3"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  <c r="BJ700" s="11"/>
      <c r="BK700" s="11"/>
      <c r="BL700" s="11"/>
      <c r="BM700" s="11"/>
      <c r="BN700" s="11"/>
      <c r="BO700" s="11"/>
      <c r="BP700" s="11"/>
      <c r="BQ700" s="11"/>
      <c r="BR700" s="11"/>
      <c r="BS700" s="11"/>
      <c r="BT700" s="11"/>
      <c r="BU700" s="11"/>
      <c r="BV700" s="11"/>
      <c r="BW700" s="11"/>
      <c r="BX700" s="11"/>
      <c r="BY700" s="11"/>
      <c r="BZ700" s="11"/>
      <c r="CA700" s="11"/>
      <c r="CB700" s="11"/>
      <c r="CC700" s="11"/>
      <c r="CD700" s="11"/>
      <c r="CE700" s="11"/>
      <c r="CF700" s="11"/>
      <c r="CG700" s="11"/>
    </row>
    <row r="701" spans="19:85" hidden="1" x14ac:dyDescent="0.3"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  <c r="BL701" s="11"/>
      <c r="BM701" s="11"/>
      <c r="BN701" s="11"/>
      <c r="BO701" s="11"/>
      <c r="BP701" s="11"/>
      <c r="BQ701" s="11"/>
      <c r="BR701" s="11"/>
      <c r="BS701" s="11"/>
      <c r="BT701" s="11"/>
      <c r="BU701" s="11"/>
      <c r="BV701" s="11"/>
      <c r="BW701" s="11"/>
      <c r="BX701" s="11"/>
      <c r="BY701" s="11"/>
      <c r="BZ701" s="11"/>
      <c r="CA701" s="11"/>
      <c r="CB701" s="11"/>
      <c r="CC701" s="11"/>
      <c r="CD701" s="11"/>
      <c r="CE701" s="11"/>
      <c r="CF701" s="11"/>
      <c r="CG701" s="11"/>
    </row>
    <row r="702" spans="19:85" hidden="1" x14ac:dyDescent="0.3"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  <c r="BJ702" s="11"/>
      <c r="BK702" s="11"/>
      <c r="BL702" s="11"/>
      <c r="BM702" s="11"/>
      <c r="BN702" s="11"/>
      <c r="BO702" s="11"/>
      <c r="BP702" s="11"/>
      <c r="BQ702" s="11"/>
      <c r="BR702" s="11"/>
      <c r="BS702" s="11"/>
      <c r="BT702" s="11"/>
      <c r="BU702" s="11"/>
      <c r="BV702" s="11"/>
      <c r="BW702" s="11"/>
      <c r="BX702" s="11"/>
      <c r="BY702" s="11"/>
      <c r="BZ702" s="11"/>
      <c r="CA702" s="11"/>
      <c r="CB702" s="11"/>
      <c r="CC702" s="11"/>
      <c r="CD702" s="11"/>
      <c r="CE702" s="11"/>
      <c r="CF702" s="11"/>
      <c r="CG702" s="11"/>
    </row>
    <row r="703" spans="19:85" hidden="1" x14ac:dyDescent="0.3"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  <c r="BJ703" s="11"/>
      <c r="BK703" s="11"/>
      <c r="BL703" s="11"/>
      <c r="BM703" s="11"/>
      <c r="BN703" s="11"/>
      <c r="BO703" s="11"/>
      <c r="BP703" s="11"/>
      <c r="BQ703" s="11"/>
      <c r="BR703" s="11"/>
      <c r="BS703" s="11"/>
      <c r="BT703" s="11"/>
      <c r="BU703" s="11"/>
      <c r="BV703" s="11"/>
      <c r="BW703" s="11"/>
      <c r="BX703" s="11"/>
      <c r="BY703" s="11"/>
      <c r="BZ703" s="11"/>
      <c r="CA703" s="11"/>
      <c r="CB703" s="11"/>
      <c r="CC703" s="11"/>
      <c r="CD703" s="11"/>
      <c r="CE703" s="11"/>
      <c r="CF703" s="11"/>
      <c r="CG703" s="11"/>
    </row>
    <row r="704" spans="19:85" hidden="1" x14ac:dyDescent="0.3"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M704" s="11"/>
      <c r="BN704" s="11"/>
      <c r="BO704" s="11"/>
      <c r="BP704" s="11"/>
      <c r="BQ704" s="11"/>
      <c r="BR704" s="11"/>
      <c r="BS704" s="11"/>
      <c r="BT704" s="11"/>
      <c r="BU704" s="11"/>
      <c r="BV704" s="11"/>
      <c r="BW704" s="11"/>
      <c r="BX704" s="11"/>
      <c r="BY704" s="11"/>
      <c r="BZ704" s="11"/>
      <c r="CA704" s="11"/>
      <c r="CB704" s="11"/>
      <c r="CC704" s="11"/>
      <c r="CD704" s="11"/>
      <c r="CE704" s="11"/>
      <c r="CF704" s="11"/>
      <c r="CG704" s="11"/>
    </row>
    <row r="705" spans="19:85" hidden="1" x14ac:dyDescent="0.3"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  <c r="BL705" s="11"/>
      <c r="BM705" s="11"/>
      <c r="BN705" s="11"/>
      <c r="BO705" s="11"/>
      <c r="BP705" s="11"/>
      <c r="BQ705" s="11"/>
      <c r="BR705" s="11"/>
      <c r="BS705" s="11"/>
      <c r="BT705" s="11"/>
      <c r="BU705" s="11"/>
      <c r="BV705" s="11"/>
      <c r="BW705" s="11"/>
      <c r="BX705" s="11"/>
      <c r="BY705" s="11"/>
      <c r="BZ705" s="11"/>
      <c r="CA705" s="11"/>
      <c r="CB705" s="11"/>
      <c r="CC705" s="11"/>
      <c r="CD705" s="11"/>
      <c r="CE705" s="11"/>
      <c r="CF705" s="11"/>
      <c r="CG705" s="11"/>
    </row>
    <row r="706" spans="19:85" hidden="1" x14ac:dyDescent="0.3"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  <c r="BL706" s="11"/>
      <c r="BM706" s="11"/>
      <c r="BN706" s="11"/>
      <c r="BO706" s="11"/>
      <c r="BP706" s="11"/>
      <c r="BQ706" s="11"/>
      <c r="BR706" s="11"/>
      <c r="BS706" s="11"/>
      <c r="BT706" s="11"/>
      <c r="BU706" s="11"/>
      <c r="BV706" s="11"/>
      <c r="BW706" s="11"/>
      <c r="BX706" s="11"/>
      <c r="BY706" s="11"/>
      <c r="BZ706" s="11"/>
      <c r="CA706" s="11"/>
      <c r="CB706" s="11"/>
      <c r="CC706" s="11"/>
      <c r="CD706" s="11"/>
      <c r="CE706" s="11"/>
      <c r="CF706" s="11"/>
      <c r="CG706" s="11"/>
    </row>
    <row r="707" spans="19:85" hidden="1" x14ac:dyDescent="0.3"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  <c r="BL707" s="11"/>
      <c r="BM707" s="11"/>
      <c r="BN707" s="11"/>
      <c r="BO707" s="11"/>
      <c r="BP707" s="11"/>
      <c r="BQ707" s="11"/>
      <c r="BR707" s="11"/>
      <c r="BS707" s="11"/>
      <c r="BT707" s="11"/>
      <c r="BU707" s="11"/>
      <c r="BV707" s="11"/>
      <c r="BW707" s="11"/>
      <c r="BX707" s="11"/>
      <c r="BY707" s="11"/>
      <c r="BZ707" s="11"/>
      <c r="CA707" s="11"/>
      <c r="CB707" s="11"/>
      <c r="CC707" s="11"/>
      <c r="CD707" s="11"/>
      <c r="CE707" s="11"/>
      <c r="CF707" s="11"/>
      <c r="CG707" s="11"/>
    </row>
    <row r="708" spans="19:85" hidden="1" x14ac:dyDescent="0.3"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M708" s="11"/>
      <c r="BN708" s="11"/>
      <c r="BO708" s="11"/>
      <c r="BP708" s="11"/>
      <c r="BQ708" s="11"/>
      <c r="BR708" s="11"/>
      <c r="BS708" s="11"/>
      <c r="BT708" s="11"/>
      <c r="BU708" s="11"/>
      <c r="BV708" s="11"/>
      <c r="BW708" s="11"/>
      <c r="BX708" s="11"/>
      <c r="BY708" s="11"/>
      <c r="BZ708" s="11"/>
      <c r="CA708" s="11"/>
      <c r="CB708" s="11"/>
      <c r="CC708" s="11"/>
      <c r="CD708" s="11"/>
      <c r="CE708" s="11"/>
      <c r="CF708" s="11"/>
      <c r="CG708" s="11"/>
    </row>
    <row r="709" spans="19:85" hidden="1" x14ac:dyDescent="0.3"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  <c r="BJ709" s="11"/>
      <c r="BK709" s="11"/>
      <c r="BL709" s="11"/>
      <c r="BM709" s="11"/>
      <c r="BN709" s="11"/>
      <c r="BO709" s="11"/>
      <c r="BP709" s="11"/>
      <c r="BQ709" s="11"/>
      <c r="BR709" s="11"/>
      <c r="BS709" s="11"/>
      <c r="BT709" s="11"/>
      <c r="BU709" s="11"/>
      <c r="BV709" s="11"/>
      <c r="BW709" s="11"/>
      <c r="BX709" s="11"/>
      <c r="BY709" s="11"/>
      <c r="BZ709" s="11"/>
      <c r="CA709" s="11"/>
      <c r="CB709" s="11"/>
      <c r="CC709" s="11"/>
      <c r="CD709" s="11"/>
      <c r="CE709" s="11"/>
      <c r="CF709" s="11"/>
      <c r="CG709" s="11"/>
    </row>
    <row r="710" spans="19:85" hidden="1" x14ac:dyDescent="0.3"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M710" s="11"/>
      <c r="BN710" s="11"/>
      <c r="BO710" s="11"/>
      <c r="BP710" s="11"/>
      <c r="BQ710" s="11"/>
      <c r="BR710" s="11"/>
      <c r="BS710" s="11"/>
      <c r="BT710" s="11"/>
      <c r="BU710" s="11"/>
      <c r="BV710" s="11"/>
      <c r="BW710" s="11"/>
      <c r="BX710" s="11"/>
      <c r="BY710" s="11"/>
      <c r="BZ710" s="11"/>
      <c r="CA710" s="11"/>
      <c r="CB710" s="11"/>
      <c r="CC710" s="11"/>
      <c r="CD710" s="11"/>
      <c r="CE710" s="11"/>
      <c r="CF710" s="11"/>
      <c r="CG710" s="11"/>
    </row>
    <row r="711" spans="19:85" hidden="1" x14ac:dyDescent="0.3"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  <c r="BJ711" s="11"/>
      <c r="BK711" s="11"/>
      <c r="BL711" s="11"/>
      <c r="BM711" s="11"/>
      <c r="BN711" s="11"/>
      <c r="BO711" s="11"/>
      <c r="BP711" s="11"/>
      <c r="BQ711" s="11"/>
      <c r="BR711" s="11"/>
      <c r="BS711" s="11"/>
      <c r="BT711" s="11"/>
      <c r="BU711" s="11"/>
      <c r="BV711" s="11"/>
      <c r="BW711" s="11"/>
      <c r="BX711" s="11"/>
      <c r="BY711" s="11"/>
      <c r="BZ711" s="11"/>
      <c r="CA711" s="11"/>
      <c r="CB711" s="11"/>
      <c r="CC711" s="11"/>
      <c r="CD711" s="11"/>
      <c r="CE711" s="11"/>
      <c r="CF711" s="11"/>
      <c r="CG711" s="11"/>
    </row>
    <row r="712" spans="19:85" hidden="1" x14ac:dyDescent="0.3"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  <c r="BL712" s="11"/>
      <c r="BM712" s="11"/>
      <c r="BN712" s="11"/>
      <c r="BO712" s="11"/>
      <c r="BP712" s="11"/>
      <c r="BQ712" s="11"/>
      <c r="BR712" s="11"/>
      <c r="BS712" s="11"/>
      <c r="BT712" s="11"/>
      <c r="BU712" s="11"/>
      <c r="BV712" s="11"/>
      <c r="BW712" s="11"/>
      <c r="BX712" s="11"/>
      <c r="BY712" s="11"/>
      <c r="BZ712" s="11"/>
      <c r="CA712" s="11"/>
      <c r="CB712" s="11"/>
      <c r="CC712" s="11"/>
      <c r="CD712" s="11"/>
      <c r="CE712" s="11"/>
      <c r="CF712" s="11"/>
      <c r="CG712" s="11"/>
    </row>
    <row r="713" spans="19:85" hidden="1" x14ac:dyDescent="0.3"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M713" s="11"/>
      <c r="BN713" s="11"/>
      <c r="BO713" s="11"/>
      <c r="BP713" s="11"/>
      <c r="BQ713" s="11"/>
      <c r="BR713" s="11"/>
      <c r="BS713" s="11"/>
      <c r="BT713" s="11"/>
      <c r="BU713" s="11"/>
      <c r="BV713" s="11"/>
      <c r="BW713" s="11"/>
      <c r="BX713" s="11"/>
      <c r="BY713" s="11"/>
      <c r="BZ713" s="11"/>
      <c r="CA713" s="11"/>
      <c r="CB713" s="11"/>
      <c r="CC713" s="11"/>
      <c r="CD713" s="11"/>
      <c r="CE713" s="11"/>
      <c r="CF713" s="11"/>
      <c r="CG713" s="11"/>
    </row>
    <row r="714" spans="19:85" hidden="1" x14ac:dyDescent="0.3"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M714" s="11"/>
      <c r="BN714" s="11"/>
      <c r="BO714" s="11"/>
      <c r="BP714" s="11"/>
      <c r="BQ714" s="11"/>
      <c r="BR714" s="11"/>
      <c r="BS714" s="11"/>
      <c r="BT714" s="11"/>
      <c r="BU714" s="11"/>
      <c r="BV714" s="11"/>
      <c r="BW714" s="11"/>
      <c r="BX714" s="11"/>
      <c r="BY714" s="11"/>
      <c r="BZ714" s="11"/>
      <c r="CA714" s="11"/>
      <c r="CB714" s="11"/>
      <c r="CC714" s="11"/>
      <c r="CD714" s="11"/>
      <c r="CE714" s="11"/>
      <c r="CF714" s="11"/>
      <c r="CG714" s="11"/>
    </row>
    <row r="715" spans="19:85" hidden="1" x14ac:dyDescent="0.3"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  <c r="BQ715" s="11"/>
      <c r="BR715" s="11"/>
      <c r="BS715" s="11"/>
      <c r="BT715" s="11"/>
      <c r="BU715" s="11"/>
      <c r="BV715" s="11"/>
      <c r="BW715" s="11"/>
      <c r="BX715" s="11"/>
      <c r="BY715" s="11"/>
      <c r="BZ715" s="11"/>
      <c r="CA715" s="11"/>
      <c r="CB715" s="11"/>
      <c r="CC715" s="11"/>
      <c r="CD715" s="11"/>
      <c r="CE715" s="11"/>
      <c r="CF715" s="11"/>
      <c r="CG715" s="11"/>
    </row>
    <row r="716" spans="19:85" hidden="1" x14ac:dyDescent="0.3"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  <c r="BJ716" s="11"/>
      <c r="BK716" s="11"/>
      <c r="BL716" s="11"/>
      <c r="BM716" s="11"/>
      <c r="BN716" s="11"/>
      <c r="BO716" s="11"/>
      <c r="BP716" s="11"/>
      <c r="BQ716" s="11"/>
      <c r="BR716" s="11"/>
      <c r="BS716" s="11"/>
      <c r="BT716" s="11"/>
      <c r="BU716" s="11"/>
      <c r="BV716" s="11"/>
      <c r="BW716" s="11"/>
      <c r="BX716" s="11"/>
      <c r="BY716" s="11"/>
      <c r="BZ716" s="11"/>
      <c r="CA716" s="11"/>
      <c r="CB716" s="11"/>
      <c r="CC716" s="11"/>
      <c r="CD716" s="11"/>
      <c r="CE716" s="11"/>
      <c r="CF716" s="11"/>
      <c r="CG716" s="11"/>
    </row>
    <row r="717" spans="19:85" hidden="1" x14ac:dyDescent="0.3"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  <c r="BL717" s="11"/>
      <c r="BM717" s="11"/>
      <c r="BN717" s="11"/>
      <c r="BO717" s="11"/>
      <c r="BP717" s="11"/>
      <c r="BQ717" s="11"/>
      <c r="BR717" s="11"/>
      <c r="BS717" s="11"/>
      <c r="BT717" s="11"/>
      <c r="BU717" s="11"/>
      <c r="BV717" s="11"/>
      <c r="BW717" s="11"/>
      <c r="BX717" s="11"/>
      <c r="BY717" s="11"/>
      <c r="BZ717" s="11"/>
      <c r="CA717" s="11"/>
      <c r="CB717" s="11"/>
      <c r="CC717" s="11"/>
      <c r="CD717" s="11"/>
      <c r="CE717" s="11"/>
      <c r="CF717" s="11"/>
      <c r="CG717" s="11"/>
    </row>
    <row r="718" spans="19:85" hidden="1" x14ac:dyDescent="0.3"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  <c r="BL718" s="11"/>
      <c r="BM718" s="11"/>
      <c r="BN718" s="11"/>
      <c r="BO718" s="11"/>
      <c r="BP718" s="11"/>
      <c r="BQ718" s="11"/>
      <c r="BR718" s="11"/>
      <c r="BS718" s="11"/>
      <c r="BT718" s="11"/>
      <c r="BU718" s="11"/>
      <c r="BV718" s="11"/>
      <c r="BW718" s="11"/>
      <c r="BX718" s="11"/>
      <c r="BY718" s="11"/>
      <c r="BZ718" s="11"/>
      <c r="CA718" s="11"/>
      <c r="CB718" s="11"/>
      <c r="CC718" s="11"/>
      <c r="CD718" s="11"/>
      <c r="CE718" s="11"/>
      <c r="CF718" s="11"/>
      <c r="CG718" s="11"/>
    </row>
    <row r="719" spans="19:85" hidden="1" x14ac:dyDescent="0.3"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</row>
    <row r="720" spans="19:85" hidden="1" x14ac:dyDescent="0.3"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</row>
    <row r="721" spans="19:85" hidden="1" x14ac:dyDescent="0.3"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  <c r="BL721" s="11"/>
      <c r="BM721" s="11"/>
      <c r="BN721" s="11"/>
      <c r="BO721" s="11"/>
      <c r="BP721" s="11"/>
      <c r="BQ721" s="11"/>
      <c r="BR721" s="11"/>
      <c r="BS721" s="11"/>
      <c r="BT721" s="11"/>
      <c r="BU721" s="11"/>
      <c r="BV721" s="11"/>
      <c r="BW721" s="11"/>
      <c r="BX721" s="11"/>
      <c r="BY721" s="11"/>
      <c r="BZ721" s="11"/>
      <c r="CA721" s="11"/>
      <c r="CB721" s="11"/>
      <c r="CC721" s="11"/>
      <c r="CD721" s="11"/>
      <c r="CE721" s="11"/>
      <c r="CF721" s="11"/>
      <c r="CG721" s="11"/>
    </row>
    <row r="722" spans="19:85" hidden="1" x14ac:dyDescent="0.3"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  <c r="BL722" s="11"/>
      <c r="BM722" s="11"/>
      <c r="BN722" s="11"/>
      <c r="BO722" s="11"/>
      <c r="BP722" s="11"/>
      <c r="BQ722" s="11"/>
      <c r="BR722" s="11"/>
      <c r="BS722" s="11"/>
      <c r="BT722" s="11"/>
      <c r="BU722" s="11"/>
      <c r="BV722" s="11"/>
      <c r="BW722" s="11"/>
      <c r="BX722" s="11"/>
      <c r="BY722" s="11"/>
      <c r="BZ722" s="11"/>
      <c r="CA722" s="11"/>
      <c r="CB722" s="11"/>
      <c r="CC722" s="11"/>
      <c r="CD722" s="11"/>
      <c r="CE722" s="11"/>
      <c r="CF722" s="11"/>
      <c r="CG722" s="11"/>
    </row>
    <row r="723" spans="19:85" hidden="1" x14ac:dyDescent="0.3"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  <c r="BO723" s="11"/>
      <c r="BP723" s="11"/>
      <c r="BQ723" s="11"/>
      <c r="BR723" s="11"/>
      <c r="BS723" s="11"/>
      <c r="BT723" s="11"/>
      <c r="BU723" s="11"/>
      <c r="BV723" s="11"/>
      <c r="BW723" s="11"/>
      <c r="BX723" s="11"/>
      <c r="BY723" s="11"/>
      <c r="BZ723" s="11"/>
      <c r="CA723" s="11"/>
      <c r="CB723" s="11"/>
      <c r="CC723" s="11"/>
      <c r="CD723" s="11"/>
      <c r="CE723" s="11"/>
      <c r="CF723" s="11"/>
      <c r="CG723" s="11"/>
    </row>
    <row r="724" spans="19:85" hidden="1" x14ac:dyDescent="0.3"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  <c r="BL724" s="11"/>
      <c r="BM724" s="11"/>
      <c r="BN724" s="11"/>
      <c r="BO724" s="11"/>
      <c r="BP724" s="11"/>
      <c r="BQ724" s="11"/>
      <c r="BR724" s="11"/>
      <c r="BS724" s="11"/>
      <c r="BT724" s="11"/>
      <c r="BU724" s="11"/>
      <c r="BV724" s="11"/>
      <c r="BW724" s="11"/>
      <c r="BX724" s="11"/>
      <c r="BY724" s="11"/>
      <c r="BZ724" s="11"/>
      <c r="CA724" s="11"/>
      <c r="CB724" s="11"/>
      <c r="CC724" s="11"/>
      <c r="CD724" s="11"/>
      <c r="CE724" s="11"/>
      <c r="CF724" s="11"/>
      <c r="CG724" s="11"/>
    </row>
    <row r="725" spans="19:85" hidden="1" x14ac:dyDescent="0.3"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  <c r="BJ725" s="11"/>
      <c r="BK725" s="11"/>
      <c r="BL725" s="11"/>
      <c r="BM725" s="11"/>
      <c r="BN725" s="11"/>
      <c r="BO725" s="11"/>
      <c r="BP725" s="11"/>
      <c r="BQ725" s="11"/>
      <c r="BR725" s="11"/>
      <c r="BS725" s="11"/>
      <c r="BT725" s="11"/>
      <c r="BU725" s="11"/>
      <c r="BV725" s="11"/>
      <c r="BW725" s="11"/>
      <c r="BX725" s="11"/>
      <c r="BY725" s="11"/>
      <c r="BZ725" s="11"/>
      <c r="CA725" s="11"/>
      <c r="CB725" s="11"/>
      <c r="CC725" s="11"/>
      <c r="CD725" s="11"/>
      <c r="CE725" s="11"/>
      <c r="CF725" s="11"/>
      <c r="CG725" s="11"/>
    </row>
    <row r="726" spans="19:85" hidden="1" x14ac:dyDescent="0.3"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  <c r="BJ726" s="11"/>
      <c r="BK726" s="11"/>
      <c r="BL726" s="11"/>
      <c r="BM726" s="11"/>
      <c r="BN726" s="11"/>
      <c r="BO726" s="11"/>
      <c r="BP726" s="11"/>
      <c r="BQ726" s="11"/>
      <c r="BR726" s="11"/>
      <c r="BS726" s="11"/>
      <c r="BT726" s="11"/>
      <c r="BU726" s="11"/>
      <c r="BV726" s="11"/>
      <c r="BW726" s="11"/>
      <c r="BX726" s="11"/>
      <c r="BY726" s="11"/>
      <c r="BZ726" s="11"/>
      <c r="CA726" s="11"/>
      <c r="CB726" s="11"/>
      <c r="CC726" s="11"/>
      <c r="CD726" s="11"/>
      <c r="CE726" s="11"/>
      <c r="CF726" s="11"/>
      <c r="CG726" s="11"/>
    </row>
    <row r="727" spans="19:85" hidden="1" x14ac:dyDescent="0.3"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  <c r="BJ727" s="11"/>
      <c r="BK727" s="11"/>
      <c r="BL727" s="11"/>
      <c r="BM727" s="11"/>
      <c r="BN727" s="11"/>
      <c r="BO727" s="11"/>
      <c r="BP727" s="11"/>
      <c r="BQ727" s="11"/>
      <c r="BR727" s="11"/>
      <c r="BS727" s="11"/>
      <c r="BT727" s="11"/>
      <c r="BU727" s="11"/>
      <c r="BV727" s="11"/>
      <c r="BW727" s="11"/>
      <c r="BX727" s="11"/>
      <c r="BY727" s="11"/>
      <c r="BZ727" s="11"/>
      <c r="CA727" s="11"/>
      <c r="CB727" s="11"/>
      <c r="CC727" s="11"/>
      <c r="CD727" s="11"/>
      <c r="CE727" s="11"/>
      <c r="CF727" s="11"/>
      <c r="CG727" s="11"/>
    </row>
    <row r="728" spans="19:85" hidden="1" x14ac:dyDescent="0.3"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  <c r="BT728" s="11"/>
      <c r="BU728" s="11"/>
      <c r="BV728" s="11"/>
      <c r="BW728" s="11"/>
      <c r="BX728" s="11"/>
      <c r="BY728" s="11"/>
      <c r="BZ728" s="11"/>
      <c r="CA728" s="11"/>
      <c r="CB728" s="11"/>
      <c r="CC728" s="11"/>
      <c r="CD728" s="11"/>
      <c r="CE728" s="11"/>
      <c r="CF728" s="11"/>
      <c r="CG728" s="11"/>
    </row>
    <row r="729" spans="19:85" hidden="1" x14ac:dyDescent="0.3"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  <c r="BL729" s="11"/>
      <c r="BM729" s="11"/>
      <c r="BN729" s="11"/>
      <c r="BO729" s="11"/>
      <c r="BP729" s="11"/>
      <c r="BQ729" s="11"/>
      <c r="BR729" s="11"/>
      <c r="BS729" s="11"/>
      <c r="BT729" s="11"/>
      <c r="BU729" s="11"/>
      <c r="BV729" s="11"/>
      <c r="BW729" s="11"/>
      <c r="BX729" s="11"/>
      <c r="BY729" s="11"/>
      <c r="BZ729" s="11"/>
      <c r="CA729" s="11"/>
      <c r="CB729" s="11"/>
      <c r="CC729" s="11"/>
      <c r="CD729" s="11"/>
      <c r="CE729" s="11"/>
      <c r="CF729" s="11"/>
      <c r="CG729" s="11"/>
    </row>
    <row r="730" spans="19:85" hidden="1" x14ac:dyDescent="0.3"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  <c r="BJ730" s="11"/>
      <c r="BK730" s="11"/>
      <c r="BL730" s="11"/>
      <c r="BM730" s="11"/>
      <c r="BN730" s="11"/>
      <c r="BO730" s="11"/>
      <c r="BP730" s="11"/>
      <c r="BQ730" s="11"/>
      <c r="BR730" s="11"/>
      <c r="BS730" s="11"/>
      <c r="BT730" s="11"/>
      <c r="BU730" s="11"/>
      <c r="BV730" s="11"/>
      <c r="BW730" s="11"/>
      <c r="BX730" s="11"/>
      <c r="BY730" s="11"/>
      <c r="BZ730" s="11"/>
      <c r="CA730" s="11"/>
      <c r="CB730" s="11"/>
      <c r="CC730" s="11"/>
      <c r="CD730" s="11"/>
      <c r="CE730" s="11"/>
      <c r="CF730" s="11"/>
      <c r="CG730" s="11"/>
    </row>
    <row r="731" spans="19:85" hidden="1" x14ac:dyDescent="0.3"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  <c r="BL731" s="11"/>
      <c r="BM731" s="11"/>
      <c r="BN731" s="11"/>
      <c r="BO731" s="11"/>
      <c r="BP731" s="11"/>
      <c r="BQ731" s="11"/>
      <c r="BR731" s="11"/>
      <c r="BS731" s="11"/>
      <c r="BT731" s="11"/>
      <c r="BU731" s="11"/>
      <c r="BV731" s="11"/>
      <c r="BW731" s="11"/>
      <c r="BX731" s="11"/>
      <c r="BY731" s="11"/>
      <c r="BZ731" s="11"/>
      <c r="CA731" s="11"/>
      <c r="CB731" s="11"/>
      <c r="CC731" s="11"/>
      <c r="CD731" s="11"/>
      <c r="CE731" s="11"/>
      <c r="CF731" s="11"/>
      <c r="CG731" s="11"/>
    </row>
    <row r="732" spans="19:85" hidden="1" x14ac:dyDescent="0.3"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  <c r="BJ732" s="11"/>
      <c r="BK732" s="11"/>
      <c r="BL732" s="11"/>
      <c r="BM732" s="11"/>
      <c r="BN732" s="11"/>
      <c r="BO732" s="11"/>
      <c r="BP732" s="11"/>
      <c r="BQ732" s="11"/>
      <c r="BR732" s="11"/>
      <c r="BS732" s="11"/>
      <c r="BT732" s="11"/>
      <c r="BU732" s="11"/>
      <c r="BV732" s="11"/>
      <c r="BW732" s="11"/>
      <c r="BX732" s="11"/>
      <c r="BY732" s="11"/>
      <c r="BZ732" s="11"/>
      <c r="CA732" s="11"/>
      <c r="CB732" s="11"/>
      <c r="CC732" s="11"/>
      <c r="CD732" s="11"/>
      <c r="CE732" s="11"/>
      <c r="CF732" s="11"/>
      <c r="CG732" s="11"/>
    </row>
    <row r="733" spans="19:85" hidden="1" x14ac:dyDescent="0.3"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  <c r="BL733" s="11"/>
      <c r="BM733" s="11"/>
      <c r="BN733" s="11"/>
      <c r="BO733" s="11"/>
      <c r="BP733" s="11"/>
      <c r="BQ733" s="11"/>
      <c r="BR733" s="11"/>
      <c r="BS733" s="11"/>
      <c r="BT733" s="11"/>
      <c r="BU733" s="11"/>
      <c r="BV733" s="11"/>
      <c r="BW733" s="11"/>
      <c r="BX733" s="11"/>
      <c r="BY733" s="11"/>
      <c r="BZ733" s="11"/>
      <c r="CA733" s="11"/>
      <c r="CB733" s="11"/>
      <c r="CC733" s="11"/>
      <c r="CD733" s="11"/>
      <c r="CE733" s="11"/>
      <c r="CF733" s="11"/>
      <c r="CG733" s="11"/>
    </row>
    <row r="734" spans="19:85" hidden="1" x14ac:dyDescent="0.3"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  <c r="BL734" s="11"/>
      <c r="BM734" s="11"/>
      <c r="BN734" s="11"/>
      <c r="BO734" s="11"/>
      <c r="BP734" s="11"/>
      <c r="BQ734" s="11"/>
      <c r="BR734" s="11"/>
      <c r="BS734" s="11"/>
      <c r="BT734" s="11"/>
      <c r="BU734" s="11"/>
      <c r="BV734" s="11"/>
      <c r="BW734" s="11"/>
      <c r="BX734" s="11"/>
      <c r="BY734" s="11"/>
      <c r="BZ734" s="11"/>
      <c r="CA734" s="11"/>
      <c r="CB734" s="11"/>
      <c r="CC734" s="11"/>
      <c r="CD734" s="11"/>
      <c r="CE734" s="11"/>
      <c r="CF734" s="11"/>
      <c r="CG734" s="11"/>
    </row>
    <row r="735" spans="19:85" hidden="1" x14ac:dyDescent="0.3"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  <c r="BJ735" s="11"/>
      <c r="BK735" s="11"/>
      <c r="BL735" s="11"/>
      <c r="BM735" s="11"/>
      <c r="BN735" s="11"/>
      <c r="BO735" s="11"/>
      <c r="BP735" s="11"/>
      <c r="BQ735" s="11"/>
      <c r="BR735" s="11"/>
      <c r="BS735" s="11"/>
      <c r="BT735" s="11"/>
      <c r="BU735" s="11"/>
      <c r="BV735" s="11"/>
      <c r="BW735" s="11"/>
      <c r="BX735" s="11"/>
      <c r="BY735" s="11"/>
      <c r="BZ735" s="11"/>
      <c r="CA735" s="11"/>
      <c r="CB735" s="11"/>
      <c r="CC735" s="11"/>
      <c r="CD735" s="11"/>
      <c r="CE735" s="11"/>
      <c r="CF735" s="11"/>
      <c r="CG735" s="11"/>
    </row>
    <row r="736" spans="19:85" hidden="1" x14ac:dyDescent="0.3"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  <c r="BS736" s="11"/>
      <c r="BT736" s="11"/>
      <c r="BU736" s="11"/>
      <c r="BV736" s="11"/>
      <c r="BW736" s="11"/>
      <c r="BX736" s="11"/>
      <c r="BY736" s="11"/>
      <c r="BZ736" s="11"/>
      <c r="CA736" s="11"/>
      <c r="CB736" s="11"/>
      <c r="CC736" s="11"/>
      <c r="CD736" s="11"/>
      <c r="CE736" s="11"/>
      <c r="CF736" s="11"/>
      <c r="CG736" s="11"/>
    </row>
    <row r="737" spans="19:85" hidden="1" x14ac:dyDescent="0.3"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  <c r="BS737" s="11"/>
      <c r="BT737" s="11"/>
      <c r="BU737" s="11"/>
      <c r="BV737" s="11"/>
      <c r="BW737" s="11"/>
      <c r="BX737" s="11"/>
      <c r="BY737" s="11"/>
      <c r="BZ737" s="11"/>
      <c r="CA737" s="11"/>
      <c r="CB737" s="11"/>
      <c r="CC737" s="11"/>
      <c r="CD737" s="11"/>
      <c r="CE737" s="11"/>
      <c r="CF737" s="11"/>
      <c r="CG737" s="11"/>
    </row>
    <row r="738" spans="19:85" hidden="1" x14ac:dyDescent="0.3"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  <c r="BS738" s="11"/>
      <c r="BT738" s="11"/>
      <c r="BU738" s="11"/>
      <c r="BV738" s="11"/>
      <c r="BW738" s="11"/>
      <c r="BX738" s="11"/>
      <c r="BY738" s="11"/>
      <c r="BZ738" s="11"/>
      <c r="CA738" s="11"/>
      <c r="CB738" s="11"/>
      <c r="CC738" s="11"/>
      <c r="CD738" s="11"/>
      <c r="CE738" s="11"/>
      <c r="CF738" s="11"/>
      <c r="CG738" s="11"/>
    </row>
    <row r="739" spans="19:85" hidden="1" x14ac:dyDescent="0.3"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  <c r="BS739" s="11"/>
      <c r="BT739" s="11"/>
      <c r="BU739" s="11"/>
      <c r="BV739" s="11"/>
      <c r="BW739" s="11"/>
      <c r="BX739" s="11"/>
      <c r="BY739" s="11"/>
      <c r="BZ739" s="11"/>
      <c r="CA739" s="11"/>
      <c r="CB739" s="11"/>
      <c r="CC739" s="11"/>
      <c r="CD739" s="11"/>
      <c r="CE739" s="11"/>
      <c r="CF739" s="11"/>
      <c r="CG739" s="11"/>
    </row>
    <row r="740" spans="19:85" hidden="1" x14ac:dyDescent="0.3"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  <c r="BJ740" s="11"/>
      <c r="BK740" s="11"/>
      <c r="BL740" s="11"/>
      <c r="BM740" s="11"/>
      <c r="BN740" s="11"/>
      <c r="BO740" s="11"/>
      <c r="BP740" s="11"/>
      <c r="BQ740" s="11"/>
      <c r="BR740" s="11"/>
      <c r="BS740" s="11"/>
      <c r="BT740" s="11"/>
      <c r="BU740" s="11"/>
      <c r="BV740" s="11"/>
      <c r="BW740" s="11"/>
      <c r="BX740" s="11"/>
      <c r="BY740" s="11"/>
      <c r="BZ740" s="11"/>
      <c r="CA740" s="11"/>
      <c r="CB740" s="11"/>
      <c r="CC740" s="11"/>
      <c r="CD740" s="11"/>
      <c r="CE740" s="11"/>
      <c r="CF740" s="11"/>
      <c r="CG740" s="11"/>
    </row>
    <row r="741" spans="19:85" hidden="1" x14ac:dyDescent="0.3"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  <c r="BJ741" s="11"/>
      <c r="BK741" s="11"/>
      <c r="BL741" s="11"/>
      <c r="BM741" s="11"/>
      <c r="BN741" s="11"/>
      <c r="BO741" s="11"/>
      <c r="BP741" s="11"/>
      <c r="BQ741" s="11"/>
      <c r="BR741" s="11"/>
      <c r="BS741" s="11"/>
      <c r="BT741" s="11"/>
      <c r="BU741" s="11"/>
      <c r="BV741" s="11"/>
      <c r="BW741" s="11"/>
      <c r="BX741" s="11"/>
      <c r="BY741" s="11"/>
      <c r="BZ741" s="11"/>
      <c r="CA741" s="11"/>
      <c r="CB741" s="11"/>
      <c r="CC741" s="11"/>
      <c r="CD741" s="11"/>
      <c r="CE741" s="11"/>
      <c r="CF741" s="11"/>
      <c r="CG741" s="11"/>
    </row>
    <row r="742" spans="19:85" hidden="1" x14ac:dyDescent="0.3"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  <c r="BJ742" s="11"/>
      <c r="BK742" s="11"/>
      <c r="BL742" s="11"/>
      <c r="BM742" s="11"/>
      <c r="BN742" s="11"/>
      <c r="BO742" s="11"/>
      <c r="BP742" s="11"/>
      <c r="BQ742" s="11"/>
      <c r="BR742" s="11"/>
      <c r="BS742" s="11"/>
      <c r="BT742" s="11"/>
      <c r="BU742" s="11"/>
      <c r="BV742" s="11"/>
      <c r="BW742" s="11"/>
      <c r="BX742" s="11"/>
      <c r="BY742" s="11"/>
      <c r="BZ742" s="11"/>
      <c r="CA742" s="11"/>
      <c r="CB742" s="11"/>
      <c r="CC742" s="11"/>
      <c r="CD742" s="11"/>
      <c r="CE742" s="11"/>
      <c r="CF742" s="11"/>
      <c r="CG742" s="11"/>
    </row>
    <row r="743" spans="19:85" hidden="1" x14ac:dyDescent="0.3"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  <c r="BJ743" s="11"/>
      <c r="BK743" s="11"/>
      <c r="BL743" s="11"/>
      <c r="BM743" s="11"/>
      <c r="BN743" s="11"/>
      <c r="BO743" s="11"/>
      <c r="BP743" s="11"/>
      <c r="BQ743" s="11"/>
      <c r="BR743" s="11"/>
      <c r="BS743" s="11"/>
      <c r="BT743" s="11"/>
      <c r="BU743" s="11"/>
      <c r="BV743" s="11"/>
      <c r="BW743" s="11"/>
      <c r="BX743" s="11"/>
      <c r="BY743" s="11"/>
      <c r="BZ743" s="11"/>
      <c r="CA743" s="11"/>
      <c r="CB743" s="11"/>
      <c r="CC743" s="11"/>
      <c r="CD743" s="11"/>
      <c r="CE743" s="11"/>
      <c r="CF743" s="11"/>
      <c r="CG743" s="11"/>
    </row>
    <row r="744" spans="19:85" hidden="1" x14ac:dyDescent="0.3"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  <c r="BJ744" s="11"/>
      <c r="BK744" s="11"/>
      <c r="BL744" s="11"/>
      <c r="BM744" s="11"/>
      <c r="BN744" s="11"/>
      <c r="BO744" s="11"/>
      <c r="BP744" s="11"/>
      <c r="BQ744" s="11"/>
      <c r="BR744" s="11"/>
      <c r="BS744" s="11"/>
      <c r="BT744" s="11"/>
      <c r="BU744" s="11"/>
      <c r="BV744" s="11"/>
      <c r="BW744" s="11"/>
      <c r="BX744" s="11"/>
      <c r="BY744" s="11"/>
      <c r="BZ744" s="11"/>
      <c r="CA744" s="11"/>
      <c r="CB744" s="11"/>
      <c r="CC744" s="11"/>
      <c r="CD744" s="11"/>
      <c r="CE744" s="11"/>
      <c r="CF744" s="11"/>
      <c r="CG744" s="11"/>
    </row>
    <row r="745" spans="19:85" hidden="1" x14ac:dyDescent="0.3"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  <c r="BJ745" s="11"/>
      <c r="BK745" s="11"/>
      <c r="BL745" s="11"/>
      <c r="BM745" s="11"/>
      <c r="BN745" s="11"/>
      <c r="BO745" s="11"/>
      <c r="BP745" s="11"/>
      <c r="BQ745" s="11"/>
      <c r="BR745" s="11"/>
      <c r="BS745" s="11"/>
      <c r="BT745" s="11"/>
      <c r="BU745" s="11"/>
      <c r="BV745" s="11"/>
      <c r="BW745" s="11"/>
      <c r="BX745" s="11"/>
      <c r="BY745" s="11"/>
      <c r="BZ745" s="11"/>
      <c r="CA745" s="11"/>
      <c r="CB745" s="11"/>
      <c r="CC745" s="11"/>
      <c r="CD745" s="11"/>
      <c r="CE745" s="11"/>
      <c r="CF745" s="11"/>
      <c r="CG745" s="11"/>
    </row>
    <row r="746" spans="19:85" hidden="1" x14ac:dyDescent="0.3"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  <c r="BJ746" s="11"/>
      <c r="BK746" s="11"/>
      <c r="BL746" s="11"/>
      <c r="BM746" s="11"/>
      <c r="BN746" s="11"/>
      <c r="BO746" s="11"/>
      <c r="BP746" s="11"/>
      <c r="BQ746" s="11"/>
      <c r="BR746" s="11"/>
      <c r="BS746" s="11"/>
      <c r="BT746" s="11"/>
      <c r="BU746" s="11"/>
      <c r="BV746" s="11"/>
      <c r="BW746" s="11"/>
      <c r="BX746" s="11"/>
      <c r="BY746" s="11"/>
      <c r="BZ746" s="11"/>
      <c r="CA746" s="11"/>
      <c r="CB746" s="11"/>
      <c r="CC746" s="11"/>
      <c r="CD746" s="11"/>
      <c r="CE746" s="11"/>
      <c r="CF746" s="11"/>
      <c r="CG746" s="11"/>
    </row>
    <row r="747" spans="19:85" hidden="1" x14ac:dyDescent="0.3"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  <c r="BS747" s="11"/>
      <c r="BT747" s="11"/>
      <c r="BU747" s="11"/>
      <c r="BV747" s="11"/>
      <c r="BW747" s="11"/>
      <c r="BX747" s="11"/>
      <c r="BY747" s="11"/>
      <c r="BZ747" s="11"/>
      <c r="CA747" s="11"/>
      <c r="CB747" s="11"/>
      <c r="CC747" s="11"/>
      <c r="CD747" s="11"/>
      <c r="CE747" s="11"/>
      <c r="CF747" s="11"/>
      <c r="CG747" s="11"/>
    </row>
    <row r="748" spans="19:85" hidden="1" x14ac:dyDescent="0.3"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  <c r="BH748" s="11"/>
      <c r="BI748" s="11"/>
      <c r="BJ748" s="11"/>
      <c r="BK748" s="11"/>
      <c r="BL748" s="11"/>
      <c r="BM748" s="11"/>
      <c r="BN748" s="11"/>
      <c r="BO748" s="11"/>
      <c r="BP748" s="11"/>
      <c r="BQ748" s="11"/>
      <c r="BR748" s="11"/>
      <c r="BS748" s="11"/>
      <c r="BT748" s="11"/>
      <c r="BU748" s="11"/>
      <c r="BV748" s="11"/>
      <c r="BW748" s="11"/>
      <c r="BX748" s="11"/>
      <c r="BY748" s="11"/>
      <c r="BZ748" s="11"/>
      <c r="CA748" s="11"/>
      <c r="CB748" s="11"/>
      <c r="CC748" s="11"/>
      <c r="CD748" s="11"/>
      <c r="CE748" s="11"/>
      <c r="CF748" s="11"/>
      <c r="CG748" s="11"/>
    </row>
    <row r="749" spans="19:85" hidden="1" x14ac:dyDescent="0.3"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  <c r="BH749" s="11"/>
      <c r="BI749" s="11"/>
      <c r="BJ749" s="11"/>
      <c r="BK749" s="11"/>
      <c r="BL749" s="11"/>
      <c r="BM749" s="11"/>
      <c r="BN749" s="11"/>
      <c r="BO749" s="11"/>
      <c r="BP749" s="11"/>
      <c r="BQ749" s="11"/>
      <c r="BR749" s="11"/>
      <c r="BS749" s="11"/>
      <c r="BT749" s="11"/>
      <c r="BU749" s="11"/>
      <c r="BV749" s="11"/>
      <c r="BW749" s="11"/>
      <c r="BX749" s="11"/>
      <c r="BY749" s="11"/>
      <c r="BZ749" s="11"/>
      <c r="CA749" s="11"/>
      <c r="CB749" s="11"/>
      <c r="CC749" s="11"/>
      <c r="CD749" s="11"/>
      <c r="CE749" s="11"/>
      <c r="CF749" s="11"/>
      <c r="CG749" s="11"/>
    </row>
    <row r="750" spans="19:85" hidden="1" x14ac:dyDescent="0.3"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  <c r="BH750" s="11"/>
      <c r="BI750" s="11"/>
      <c r="BJ750" s="11"/>
      <c r="BK750" s="11"/>
      <c r="BL750" s="11"/>
      <c r="BM750" s="11"/>
      <c r="BN750" s="11"/>
      <c r="BO750" s="11"/>
      <c r="BP750" s="11"/>
      <c r="BQ750" s="11"/>
      <c r="BR750" s="11"/>
      <c r="BS750" s="11"/>
      <c r="BT750" s="11"/>
      <c r="BU750" s="11"/>
      <c r="BV750" s="11"/>
      <c r="BW750" s="11"/>
      <c r="BX750" s="11"/>
      <c r="BY750" s="11"/>
      <c r="BZ750" s="11"/>
      <c r="CA750" s="11"/>
      <c r="CB750" s="11"/>
      <c r="CC750" s="11"/>
      <c r="CD750" s="11"/>
      <c r="CE750" s="11"/>
      <c r="CF750" s="11"/>
      <c r="CG750" s="11"/>
    </row>
    <row r="751" spans="19:85" hidden="1" x14ac:dyDescent="0.3"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  <c r="BH751" s="11"/>
      <c r="BI751" s="11"/>
      <c r="BJ751" s="11"/>
      <c r="BK751" s="11"/>
      <c r="BL751" s="11"/>
      <c r="BM751" s="11"/>
      <c r="BN751" s="11"/>
      <c r="BO751" s="11"/>
      <c r="BP751" s="11"/>
      <c r="BQ751" s="11"/>
      <c r="BR751" s="11"/>
      <c r="BS751" s="11"/>
      <c r="BT751" s="11"/>
      <c r="BU751" s="11"/>
      <c r="BV751" s="11"/>
      <c r="BW751" s="11"/>
      <c r="BX751" s="11"/>
      <c r="BY751" s="11"/>
      <c r="BZ751" s="11"/>
      <c r="CA751" s="11"/>
      <c r="CB751" s="11"/>
      <c r="CC751" s="11"/>
      <c r="CD751" s="11"/>
      <c r="CE751" s="11"/>
      <c r="CF751" s="11"/>
      <c r="CG751" s="11"/>
    </row>
    <row r="752" spans="19:85" hidden="1" x14ac:dyDescent="0.3"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  <c r="BH752" s="11"/>
      <c r="BI752" s="11"/>
      <c r="BJ752" s="11"/>
      <c r="BK752" s="11"/>
      <c r="BL752" s="11"/>
      <c r="BM752" s="11"/>
      <c r="BN752" s="11"/>
      <c r="BO752" s="11"/>
      <c r="BP752" s="11"/>
      <c r="BQ752" s="11"/>
      <c r="BR752" s="11"/>
      <c r="BS752" s="11"/>
      <c r="BT752" s="11"/>
      <c r="BU752" s="11"/>
      <c r="BV752" s="11"/>
      <c r="BW752" s="11"/>
      <c r="BX752" s="11"/>
      <c r="BY752" s="11"/>
      <c r="BZ752" s="11"/>
      <c r="CA752" s="11"/>
      <c r="CB752" s="11"/>
      <c r="CC752" s="11"/>
      <c r="CD752" s="11"/>
      <c r="CE752" s="11"/>
      <c r="CF752" s="11"/>
      <c r="CG752" s="11"/>
    </row>
    <row r="753" spans="19:85" hidden="1" x14ac:dyDescent="0.3"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11"/>
      <c r="BJ753" s="11"/>
      <c r="BK753" s="11"/>
      <c r="BL753" s="11"/>
      <c r="BM753" s="11"/>
      <c r="BN753" s="11"/>
      <c r="BO753" s="11"/>
      <c r="BP753" s="11"/>
      <c r="BQ753" s="11"/>
      <c r="BR753" s="11"/>
      <c r="BS753" s="11"/>
      <c r="BT753" s="11"/>
      <c r="BU753" s="11"/>
      <c r="BV753" s="11"/>
      <c r="BW753" s="11"/>
      <c r="BX753" s="11"/>
      <c r="BY753" s="11"/>
      <c r="BZ753" s="11"/>
      <c r="CA753" s="11"/>
      <c r="CB753" s="11"/>
      <c r="CC753" s="11"/>
      <c r="CD753" s="11"/>
      <c r="CE753" s="11"/>
      <c r="CF753" s="11"/>
      <c r="CG753" s="11"/>
    </row>
    <row r="754" spans="19:85" hidden="1" x14ac:dyDescent="0.3"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  <c r="BJ754" s="11"/>
      <c r="BK754" s="11"/>
      <c r="BL754" s="11"/>
      <c r="BM754" s="11"/>
      <c r="BN754" s="11"/>
      <c r="BO754" s="11"/>
      <c r="BP754" s="11"/>
      <c r="BQ754" s="11"/>
      <c r="BR754" s="11"/>
      <c r="BS754" s="11"/>
      <c r="BT754" s="11"/>
      <c r="BU754" s="11"/>
      <c r="BV754" s="11"/>
      <c r="BW754" s="11"/>
      <c r="BX754" s="11"/>
      <c r="BY754" s="11"/>
      <c r="BZ754" s="11"/>
      <c r="CA754" s="11"/>
      <c r="CB754" s="11"/>
      <c r="CC754" s="11"/>
      <c r="CD754" s="11"/>
      <c r="CE754" s="11"/>
      <c r="CF754" s="11"/>
      <c r="CG754" s="11"/>
    </row>
    <row r="755" spans="19:85" hidden="1" x14ac:dyDescent="0.3"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  <c r="BJ755" s="11"/>
      <c r="BK755" s="11"/>
      <c r="BL755" s="11"/>
      <c r="BM755" s="11"/>
      <c r="BN755" s="11"/>
      <c r="BO755" s="11"/>
      <c r="BP755" s="11"/>
      <c r="BQ755" s="11"/>
      <c r="BR755" s="11"/>
      <c r="BS755" s="11"/>
      <c r="BT755" s="11"/>
      <c r="BU755" s="11"/>
      <c r="BV755" s="11"/>
      <c r="BW755" s="11"/>
      <c r="BX755" s="11"/>
      <c r="BY755" s="11"/>
      <c r="BZ755" s="11"/>
      <c r="CA755" s="11"/>
      <c r="CB755" s="11"/>
      <c r="CC755" s="11"/>
      <c r="CD755" s="11"/>
      <c r="CE755" s="11"/>
      <c r="CF755" s="11"/>
      <c r="CG755" s="11"/>
    </row>
    <row r="756" spans="19:85" hidden="1" x14ac:dyDescent="0.3"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11"/>
      <c r="BJ756" s="11"/>
      <c r="BK756" s="11"/>
      <c r="BL756" s="11"/>
      <c r="BM756" s="11"/>
      <c r="BN756" s="11"/>
      <c r="BO756" s="11"/>
      <c r="BP756" s="11"/>
      <c r="BQ756" s="11"/>
      <c r="BR756" s="11"/>
      <c r="BS756" s="11"/>
      <c r="BT756" s="11"/>
      <c r="BU756" s="11"/>
      <c r="BV756" s="11"/>
      <c r="BW756" s="11"/>
      <c r="BX756" s="11"/>
      <c r="BY756" s="11"/>
      <c r="BZ756" s="11"/>
      <c r="CA756" s="11"/>
      <c r="CB756" s="11"/>
      <c r="CC756" s="11"/>
      <c r="CD756" s="11"/>
      <c r="CE756" s="11"/>
      <c r="CF756" s="11"/>
      <c r="CG756" s="11"/>
    </row>
    <row r="757" spans="19:85" hidden="1" x14ac:dyDescent="0.3"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  <c r="BH757" s="11"/>
      <c r="BI757" s="11"/>
      <c r="BJ757" s="11"/>
      <c r="BK757" s="11"/>
      <c r="BL757" s="11"/>
      <c r="BM757" s="11"/>
      <c r="BN757" s="11"/>
      <c r="BO757" s="11"/>
      <c r="BP757" s="11"/>
      <c r="BQ757" s="11"/>
      <c r="BR757" s="11"/>
      <c r="BS757" s="11"/>
      <c r="BT757" s="11"/>
      <c r="BU757" s="11"/>
      <c r="BV757" s="11"/>
      <c r="BW757" s="11"/>
      <c r="BX757" s="11"/>
      <c r="BY757" s="11"/>
      <c r="BZ757" s="11"/>
      <c r="CA757" s="11"/>
      <c r="CB757" s="11"/>
      <c r="CC757" s="11"/>
      <c r="CD757" s="11"/>
      <c r="CE757" s="11"/>
      <c r="CF757" s="11"/>
      <c r="CG757" s="11"/>
    </row>
    <row r="758" spans="19:85" hidden="1" x14ac:dyDescent="0.3"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1"/>
      <c r="BH758" s="11"/>
      <c r="BI758" s="11"/>
      <c r="BJ758" s="11"/>
      <c r="BK758" s="11"/>
      <c r="BL758" s="11"/>
      <c r="BM758" s="11"/>
      <c r="BN758" s="11"/>
      <c r="BO758" s="11"/>
      <c r="BP758" s="11"/>
      <c r="BQ758" s="11"/>
      <c r="BR758" s="11"/>
      <c r="BS758" s="11"/>
      <c r="BT758" s="11"/>
      <c r="BU758" s="11"/>
      <c r="BV758" s="11"/>
      <c r="BW758" s="11"/>
      <c r="BX758" s="11"/>
      <c r="BY758" s="11"/>
      <c r="BZ758" s="11"/>
      <c r="CA758" s="11"/>
      <c r="CB758" s="11"/>
      <c r="CC758" s="11"/>
      <c r="CD758" s="11"/>
      <c r="CE758" s="11"/>
      <c r="CF758" s="11"/>
      <c r="CG758" s="11"/>
    </row>
    <row r="759" spans="19:85" hidden="1" x14ac:dyDescent="0.3"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1"/>
      <c r="BH759" s="11"/>
      <c r="BI759" s="11"/>
      <c r="BJ759" s="11"/>
      <c r="BK759" s="11"/>
      <c r="BL759" s="11"/>
      <c r="BM759" s="11"/>
      <c r="BN759" s="11"/>
      <c r="BO759" s="11"/>
      <c r="BP759" s="11"/>
      <c r="BQ759" s="11"/>
      <c r="BR759" s="11"/>
      <c r="BS759" s="11"/>
      <c r="BT759" s="11"/>
      <c r="BU759" s="11"/>
      <c r="BV759" s="11"/>
      <c r="BW759" s="11"/>
      <c r="BX759" s="11"/>
      <c r="BY759" s="11"/>
      <c r="BZ759" s="11"/>
      <c r="CA759" s="11"/>
      <c r="CB759" s="11"/>
      <c r="CC759" s="11"/>
      <c r="CD759" s="11"/>
      <c r="CE759" s="11"/>
      <c r="CF759" s="11"/>
      <c r="CG759" s="11"/>
    </row>
    <row r="760" spans="19:85" hidden="1" x14ac:dyDescent="0.3"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1"/>
      <c r="BH760" s="11"/>
      <c r="BI760" s="11"/>
      <c r="BJ760" s="11"/>
      <c r="BK760" s="11"/>
      <c r="BL760" s="11"/>
      <c r="BM760" s="11"/>
      <c r="BN760" s="11"/>
      <c r="BO760" s="11"/>
      <c r="BP760" s="11"/>
      <c r="BQ760" s="11"/>
      <c r="BR760" s="11"/>
      <c r="BS760" s="11"/>
      <c r="BT760" s="11"/>
      <c r="BU760" s="11"/>
      <c r="BV760" s="11"/>
      <c r="BW760" s="11"/>
      <c r="BX760" s="11"/>
      <c r="BY760" s="11"/>
      <c r="BZ760" s="11"/>
      <c r="CA760" s="11"/>
      <c r="CB760" s="11"/>
      <c r="CC760" s="11"/>
      <c r="CD760" s="11"/>
      <c r="CE760" s="11"/>
      <c r="CF760" s="11"/>
      <c r="CG760" s="11"/>
    </row>
    <row r="761" spans="19:85" hidden="1" x14ac:dyDescent="0.3"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1"/>
      <c r="BH761" s="11"/>
      <c r="BI761" s="11"/>
      <c r="BJ761" s="11"/>
      <c r="BK761" s="11"/>
      <c r="BL761" s="11"/>
      <c r="BM761" s="11"/>
      <c r="BN761" s="11"/>
      <c r="BO761" s="11"/>
      <c r="BP761" s="11"/>
      <c r="BQ761" s="11"/>
      <c r="BR761" s="11"/>
      <c r="BS761" s="11"/>
      <c r="BT761" s="11"/>
      <c r="BU761" s="11"/>
      <c r="BV761" s="11"/>
      <c r="BW761" s="11"/>
      <c r="BX761" s="11"/>
      <c r="BY761" s="11"/>
      <c r="BZ761" s="11"/>
      <c r="CA761" s="11"/>
      <c r="CB761" s="11"/>
      <c r="CC761" s="11"/>
      <c r="CD761" s="11"/>
      <c r="CE761" s="11"/>
      <c r="CF761" s="11"/>
      <c r="CG761" s="11"/>
    </row>
    <row r="762" spans="19:85" hidden="1" x14ac:dyDescent="0.3"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1"/>
      <c r="BH762" s="11"/>
      <c r="BI762" s="11"/>
      <c r="BJ762" s="11"/>
      <c r="BK762" s="11"/>
      <c r="BL762" s="11"/>
      <c r="BM762" s="11"/>
      <c r="BN762" s="11"/>
      <c r="BO762" s="11"/>
      <c r="BP762" s="11"/>
      <c r="BQ762" s="11"/>
      <c r="BR762" s="11"/>
      <c r="BS762" s="11"/>
      <c r="BT762" s="11"/>
      <c r="BU762" s="11"/>
      <c r="BV762" s="11"/>
      <c r="BW762" s="11"/>
      <c r="BX762" s="11"/>
      <c r="BY762" s="11"/>
      <c r="BZ762" s="11"/>
      <c r="CA762" s="11"/>
      <c r="CB762" s="11"/>
      <c r="CC762" s="11"/>
      <c r="CD762" s="11"/>
      <c r="CE762" s="11"/>
      <c r="CF762" s="11"/>
      <c r="CG762" s="11"/>
    </row>
    <row r="763" spans="19:85" hidden="1" x14ac:dyDescent="0.3"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1"/>
      <c r="BH763" s="11"/>
      <c r="BI763" s="11"/>
      <c r="BJ763" s="11"/>
      <c r="BK763" s="11"/>
      <c r="BL763" s="11"/>
      <c r="BM763" s="11"/>
      <c r="BN763" s="11"/>
      <c r="BO763" s="11"/>
      <c r="BP763" s="11"/>
      <c r="BQ763" s="11"/>
      <c r="BR763" s="11"/>
      <c r="BS763" s="11"/>
      <c r="BT763" s="11"/>
      <c r="BU763" s="11"/>
      <c r="BV763" s="11"/>
      <c r="BW763" s="11"/>
      <c r="BX763" s="11"/>
      <c r="BY763" s="11"/>
      <c r="BZ763" s="11"/>
      <c r="CA763" s="11"/>
      <c r="CB763" s="11"/>
      <c r="CC763" s="11"/>
      <c r="CD763" s="11"/>
      <c r="CE763" s="11"/>
      <c r="CF763" s="11"/>
      <c r="CG763" s="11"/>
    </row>
    <row r="764" spans="19:85" hidden="1" x14ac:dyDescent="0.3"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1"/>
      <c r="BH764" s="11"/>
      <c r="BI764" s="11"/>
      <c r="BJ764" s="11"/>
      <c r="BK764" s="11"/>
      <c r="BL764" s="11"/>
      <c r="BM764" s="11"/>
      <c r="BN764" s="11"/>
      <c r="BO764" s="11"/>
      <c r="BP764" s="11"/>
      <c r="BQ764" s="11"/>
      <c r="BR764" s="11"/>
      <c r="BS764" s="11"/>
      <c r="BT764" s="11"/>
      <c r="BU764" s="11"/>
      <c r="BV764" s="11"/>
      <c r="BW764" s="11"/>
      <c r="BX764" s="11"/>
      <c r="BY764" s="11"/>
      <c r="BZ764" s="11"/>
      <c r="CA764" s="11"/>
      <c r="CB764" s="11"/>
      <c r="CC764" s="11"/>
      <c r="CD764" s="11"/>
      <c r="CE764" s="11"/>
      <c r="CF764" s="11"/>
      <c r="CG764" s="11"/>
    </row>
    <row r="765" spans="19:85" hidden="1" x14ac:dyDescent="0.3"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1"/>
      <c r="BH765" s="11"/>
      <c r="BI765" s="11"/>
      <c r="BJ765" s="11"/>
      <c r="BK765" s="11"/>
      <c r="BL765" s="11"/>
      <c r="BM765" s="11"/>
      <c r="BN765" s="11"/>
      <c r="BO765" s="11"/>
      <c r="BP765" s="11"/>
      <c r="BQ765" s="11"/>
      <c r="BR765" s="11"/>
      <c r="BS765" s="11"/>
      <c r="BT765" s="11"/>
      <c r="BU765" s="11"/>
      <c r="BV765" s="11"/>
      <c r="BW765" s="11"/>
      <c r="BX765" s="11"/>
      <c r="BY765" s="11"/>
      <c r="BZ765" s="11"/>
      <c r="CA765" s="11"/>
      <c r="CB765" s="11"/>
      <c r="CC765" s="11"/>
      <c r="CD765" s="11"/>
      <c r="CE765" s="11"/>
      <c r="CF765" s="11"/>
      <c r="CG765" s="11"/>
    </row>
    <row r="766" spans="19:85" hidden="1" x14ac:dyDescent="0.3"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1"/>
      <c r="BH766" s="11"/>
      <c r="BI766" s="11"/>
      <c r="BJ766" s="11"/>
      <c r="BK766" s="11"/>
      <c r="BL766" s="11"/>
      <c r="BM766" s="11"/>
      <c r="BN766" s="11"/>
      <c r="BO766" s="11"/>
      <c r="BP766" s="11"/>
      <c r="BQ766" s="11"/>
      <c r="BR766" s="11"/>
      <c r="BS766" s="11"/>
      <c r="BT766" s="11"/>
      <c r="BU766" s="11"/>
      <c r="BV766" s="11"/>
      <c r="BW766" s="11"/>
      <c r="BX766" s="11"/>
      <c r="BY766" s="11"/>
      <c r="BZ766" s="11"/>
      <c r="CA766" s="11"/>
      <c r="CB766" s="11"/>
      <c r="CC766" s="11"/>
      <c r="CD766" s="11"/>
      <c r="CE766" s="11"/>
      <c r="CF766" s="11"/>
      <c r="CG766" s="11"/>
    </row>
    <row r="767" spans="19:85" hidden="1" x14ac:dyDescent="0.3"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1"/>
      <c r="BH767" s="11"/>
      <c r="BI767" s="11"/>
      <c r="BJ767" s="11"/>
      <c r="BK767" s="11"/>
      <c r="BL767" s="11"/>
      <c r="BM767" s="11"/>
      <c r="BN767" s="11"/>
      <c r="BO767" s="11"/>
      <c r="BP767" s="11"/>
      <c r="BQ767" s="11"/>
      <c r="BR767" s="11"/>
      <c r="BS767" s="11"/>
      <c r="BT767" s="11"/>
      <c r="BU767" s="11"/>
      <c r="BV767" s="11"/>
      <c r="BW767" s="11"/>
      <c r="BX767" s="11"/>
      <c r="BY767" s="11"/>
      <c r="BZ767" s="11"/>
      <c r="CA767" s="11"/>
      <c r="CB767" s="11"/>
      <c r="CC767" s="11"/>
      <c r="CD767" s="11"/>
      <c r="CE767" s="11"/>
      <c r="CF767" s="11"/>
      <c r="CG767" s="11"/>
    </row>
    <row r="768" spans="19:85" hidden="1" x14ac:dyDescent="0.3"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1"/>
      <c r="BH768" s="11"/>
      <c r="BI768" s="11"/>
      <c r="BJ768" s="11"/>
      <c r="BK768" s="11"/>
      <c r="BL768" s="11"/>
      <c r="BM768" s="11"/>
      <c r="BN768" s="11"/>
      <c r="BO768" s="11"/>
      <c r="BP768" s="11"/>
      <c r="BQ768" s="11"/>
      <c r="BR768" s="11"/>
      <c r="BS768" s="11"/>
      <c r="BT768" s="11"/>
      <c r="BU768" s="11"/>
      <c r="BV768" s="11"/>
      <c r="BW768" s="11"/>
      <c r="BX768" s="11"/>
      <c r="BY768" s="11"/>
      <c r="BZ768" s="11"/>
      <c r="CA768" s="11"/>
      <c r="CB768" s="11"/>
      <c r="CC768" s="11"/>
      <c r="CD768" s="11"/>
      <c r="CE768" s="11"/>
      <c r="CF768" s="11"/>
      <c r="CG768" s="11"/>
    </row>
    <row r="769" spans="19:85" hidden="1" x14ac:dyDescent="0.3"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  <c r="BH769" s="11"/>
      <c r="BI769" s="11"/>
      <c r="BJ769" s="11"/>
      <c r="BK769" s="11"/>
      <c r="BL769" s="11"/>
      <c r="BM769" s="11"/>
      <c r="BN769" s="11"/>
      <c r="BO769" s="11"/>
      <c r="BP769" s="11"/>
      <c r="BQ769" s="11"/>
      <c r="BR769" s="11"/>
      <c r="BS769" s="11"/>
      <c r="BT769" s="11"/>
      <c r="BU769" s="11"/>
      <c r="BV769" s="11"/>
      <c r="BW769" s="11"/>
      <c r="BX769" s="11"/>
      <c r="BY769" s="11"/>
      <c r="BZ769" s="11"/>
      <c r="CA769" s="11"/>
      <c r="CB769" s="11"/>
      <c r="CC769" s="11"/>
      <c r="CD769" s="11"/>
      <c r="CE769" s="11"/>
      <c r="CF769" s="11"/>
      <c r="CG769" s="11"/>
    </row>
    <row r="770" spans="19:85" hidden="1" x14ac:dyDescent="0.3"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1"/>
      <c r="BH770" s="11"/>
      <c r="BI770" s="11"/>
      <c r="BJ770" s="11"/>
      <c r="BK770" s="11"/>
      <c r="BL770" s="11"/>
      <c r="BM770" s="11"/>
      <c r="BN770" s="11"/>
      <c r="BO770" s="11"/>
      <c r="BP770" s="11"/>
      <c r="BQ770" s="11"/>
      <c r="BR770" s="11"/>
      <c r="BS770" s="11"/>
      <c r="BT770" s="11"/>
      <c r="BU770" s="11"/>
      <c r="BV770" s="11"/>
      <c r="BW770" s="11"/>
      <c r="BX770" s="11"/>
      <c r="BY770" s="11"/>
      <c r="BZ770" s="11"/>
      <c r="CA770" s="11"/>
      <c r="CB770" s="11"/>
      <c r="CC770" s="11"/>
      <c r="CD770" s="11"/>
      <c r="CE770" s="11"/>
      <c r="CF770" s="11"/>
      <c r="CG770" s="11"/>
    </row>
    <row r="771" spans="19:85" hidden="1" x14ac:dyDescent="0.3"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1"/>
      <c r="BH771" s="11"/>
      <c r="BI771" s="11"/>
      <c r="BJ771" s="11"/>
      <c r="BK771" s="11"/>
      <c r="BL771" s="11"/>
      <c r="BM771" s="11"/>
      <c r="BN771" s="11"/>
      <c r="BO771" s="11"/>
      <c r="BP771" s="11"/>
      <c r="BQ771" s="11"/>
      <c r="BR771" s="11"/>
      <c r="BS771" s="11"/>
      <c r="BT771" s="11"/>
      <c r="BU771" s="11"/>
      <c r="BV771" s="11"/>
      <c r="BW771" s="11"/>
      <c r="BX771" s="11"/>
      <c r="BY771" s="11"/>
      <c r="BZ771" s="11"/>
      <c r="CA771" s="11"/>
      <c r="CB771" s="11"/>
      <c r="CC771" s="11"/>
      <c r="CD771" s="11"/>
      <c r="CE771" s="11"/>
      <c r="CF771" s="11"/>
      <c r="CG771" s="11"/>
    </row>
    <row r="772" spans="19:85" hidden="1" x14ac:dyDescent="0.3"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1"/>
      <c r="BH772" s="11"/>
      <c r="BI772" s="11"/>
      <c r="BJ772" s="11"/>
      <c r="BK772" s="11"/>
      <c r="BL772" s="11"/>
      <c r="BM772" s="11"/>
      <c r="BN772" s="11"/>
      <c r="BO772" s="11"/>
      <c r="BP772" s="11"/>
      <c r="BQ772" s="11"/>
      <c r="BR772" s="11"/>
      <c r="BS772" s="11"/>
      <c r="BT772" s="11"/>
      <c r="BU772" s="11"/>
      <c r="BV772" s="11"/>
      <c r="BW772" s="11"/>
      <c r="BX772" s="11"/>
      <c r="BY772" s="11"/>
      <c r="BZ772" s="11"/>
      <c r="CA772" s="11"/>
      <c r="CB772" s="11"/>
      <c r="CC772" s="11"/>
      <c r="CD772" s="11"/>
      <c r="CE772" s="11"/>
      <c r="CF772" s="11"/>
      <c r="CG772" s="11"/>
    </row>
    <row r="773" spans="19:85" hidden="1" x14ac:dyDescent="0.3"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1"/>
      <c r="BH773" s="11"/>
      <c r="BI773" s="11"/>
      <c r="BJ773" s="11"/>
      <c r="BK773" s="11"/>
      <c r="BL773" s="11"/>
      <c r="BM773" s="11"/>
      <c r="BN773" s="11"/>
      <c r="BO773" s="11"/>
      <c r="BP773" s="11"/>
      <c r="BQ773" s="11"/>
      <c r="BR773" s="11"/>
      <c r="BS773" s="11"/>
      <c r="BT773" s="11"/>
      <c r="BU773" s="11"/>
      <c r="BV773" s="11"/>
      <c r="BW773" s="11"/>
      <c r="BX773" s="11"/>
      <c r="BY773" s="11"/>
      <c r="BZ773" s="11"/>
      <c r="CA773" s="11"/>
      <c r="CB773" s="11"/>
      <c r="CC773" s="11"/>
      <c r="CD773" s="11"/>
      <c r="CE773" s="11"/>
      <c r="CF773" s="11"/>
      <c r="CG773" s="11"/>
    </row>
    <row r="774" spans="19:85" hidden="1" x14ac:dyDescent="0.3"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1"/>
      <c r="BH774" s="11"/>
      <c r="BI774" s="11"/>
      <c r="BJ774" s="11"/>
      <c r="BK774" s="11"/>
      <c r="BL774" s="11"/>
      <c r="BM774" s="11"/>
      <c r="BN774" s="11"/>
      <c r="BO774" s="11"/>
      <c r="BP774" s="11"/>
      <c r="BQ774" s="11"/>
      <c r="BR774" s="11"/>
      <c r="BS774" s="11"/>
      <c r="BT774" s="11"/>
      <c r="BU774" s="11"/>
      <c r="BV774" s="11"/>
      <c r="BW774" s="11"/>
      <c r="BX774" s="11"/>
      <c r="BY774" s="11"/>
      <c r="BZ774" s="11"/>
      <c r="CA774" s="11"/>
      <c r="CB774" s="11"/>
      <c r="CC774" s="11"/>
      <c r="CD774" s="11"/>
      <c r="CE774" s="11"/>
      <c r="CF774" s="11"/>
      <c r="CG774" s="11"/>
    </row>
    <row r="775" spans="19:85" hidden="1" x14ac:dyDescent="0.3"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1"/>
      <c r="BH775" s="11"/>
      <c r="BI775" s="11"/>
      <c r="BJ775" s="11"/>
      <c r="BK775" s="11"/>
      <c r="BL775" s="11"/>
      <c r="BM775" s="11"/>
      <c r="BN775" s="11"/>
      <c r="BO775" s="11"/>
      <c r="BP775" s="11"/>
      <c r="BQ775" s="11"/>
      <c r="BR775" s="11"/>
      <c r="BS775" s="11"/>
      <c r="BT775" s="11"/>
      <c r="BU775" s="11"/>
      <c r="BV775" s="11"/>
      <c r="BW775" s="11"/>
      <c r="BX775" s="11"/>
      <c r="BY775" s="11"/>
      <c r="BZ775" s="11"/>
      <c r="CA775" s="11"/>
      <c r="CB775" s="11"/>
      <c r="CC775" s="11"/>
      <c r="CD775" s="11"/>
      <c r="CE775" s="11"/>
      <c r="CF775" s="11"/>
      <c r="CG775" s="11"/>
    </row>
    <row r="776" spans="19:85" hidden="1" x14ac:dyDescent="0.3"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1"/>
      <c r="BH776" s="11"/>
      <c r="BI776" s="11"/>
      <c r="BJ776" s="11"/>
      <c r="BK776" s="11"/>
      <c r="BL776" s="11"/>
      <c r="BM776" s="11"/>
      <c r="BN776" s="11"/>
      <c r="BO776" s="11"/>
      <c r="BP776" s="11"/>
      <c r="BQ776" s="11"/>
      <c r="BR776" s="11"/>
      <c r="BS776" s="11"/>
      <c r="BT776" s="11"/>
      <c r="BU776" s="11"/>
      <c r="BV776" s="11"/>
      <c r="BW776" s="11"/>
      <c r="BX776" s="11"/>
      <c r="BY776" s="11"/>
      <c r="BZ776" s="11"/>
      <c r="CA776" s="11"/>
      <c r="CB776" s="11"/>
      <c r="CC776" s="11"/>
      <c r="CD776" s="11"/>
      <c r="CE776" s="11"/>
      <c r="CF776" s="11"/>
      <c r="CG776" s="11"/>
    </row>
    <row r="777" spans="19:85" hidden="1" x14ac:dyDescent="0.3"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1"/>
      <c r="BH777" s="11"/>
      <c r="BI777" s="11"/>
      <c r="BJ777" s="11"/>
      <c r="BK777" s="11"/>
      <c r="BL777" s="11"/>
      <c r="BM777" s="11"/>
      <c r="BN777" s="11"/>
      <c r="BO777" s="11"/>
      <c r="BP777" s="11"/>
      <c r="BQ777" s="11"/>
      <c r="BR777" s="11"/>
      <c r="BS777" s="11"/>
      <c r="BT777" s="11"/>
      <c r="BU777" s="11"/>
      <c r="BV777" s="11"/>
      <c r="BW777" s="11"/>
      <c r="BX777" s="11"/>
      <c r="BY777" s="11"/>
      <c r="BZ777" s="11"/>
      <c r="CA777" s="11"/>
      <c r="CB777" s="11"/>
      <c r="CC777" s="11"/>
      <c r="CD777" s="11"/>
      <c r="CE777" s="11"/>
      <c r="CF777" s="11"/>
      <c r="CG777" s="11"/>
    </row>
    <row r="778" spans="19:85" hidden="1" x14ac:dyDescent="0.3"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1"/>
      <c r="BH778" s="11"/>
      <c r="BI778" s="11"/>
      <c r="BJ778" s="11"/>
      <c r="BK778" s="11"/>
      <c r="BL778" s="11"/>
      <c r="BM778" s="11"/>
      <c r="BN778" s="11"/>
      <c r="BO778" s="11"/>
      <c r="BP778" s="11"/>
      <c r="BQ778" s="11"/>
      <c r="BR778" s="11"/>
      <c r="BS778" s="11"/>
      <c r="BT778" s="11"/>
      <c r="BU778" s="11"/>
      <c r="BV778" s="11"/>
      <c r="BW778" s="11"/>
      <c r="BX778" s="11"/>
      <c r="BY778" s="11"/>
      <c r="BZ778" s="11"/>
      <c r="CA778" s="11"/>
      <c r="CB778" s="11"/>
      <c r="CC778" s="11"/>
      <c r="CD778" s="11"/>
      <c r="CE778" s="11"/>
      <c r="CF778" s="11"/>
      <c r="CG778" s="11"/>
    </row>
    <row r="779" spans="19:85" hidden="1" x14ac:dyDescent="0.3"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1"/>
      <c r="BH779" s="11"/>
      <c r="BI779" s="11"/>
      <c r="BJ779" s="11"/>
      <c r="BK779" s="11"/>
      <c r="BL779" s="11"/>
      <c r="BM779" s="11"/>
      <c r="BN779" s="11"/>
      <c r="BO779" s="11"/>
      <c r="BP779" s="11"/>
      <c r="BQ779" s="11"/>
      <c r="BR779" s="11"/>
      <c r="BS779" s="11"/>
      <c r="BT779" s="11"/>
      <c r="BU779" s="11"/>
      <c r="BV779" s="11"/>
      <c r="BW779" s="11"/>
      <c r="BX779" s="11"/>
      <c r="BY779" s="11"/>
      <c r="BZ779" s="11"/>
      <c r="CA779" s="11"/>
      <c r="CB779" s="11"/>
      <c r="CC779" s="11"/>
      <c r="CD779" s="11"/>
      <c r="CE779" s="11"/>
      <c r="CF779" s="11"/>
      <c r="CG779" s="11"/>
    </row>
    <row r="780" spans="19:85" hidden="1" x14ac:dyDescent="0.3"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  <c r="BL780" s="11"/>
      <c r="BM780" s="11"/>
      <c r="BN780" s="11"/>
      <c r="BO780" s="11"/>
      <c r="BP780" s="11"/>
      <c r="BQ780" s="11"/>
      <c r="BR780" s="11"/>
      <c r="BS780" s="11"/>
      <c r="BT780" s="11"/>
      <c r="BU780" s="11"/>
      <c r="BV780" s="11"/>
      <c r="BW780" s="11"/>
      <c r="BX780" s="11"/>
      <c r="BY780" s="11"/>
      <c r="BZ780" s="11"/>
      <c r="CA780" s="11"/>
      <c r="CB780" s="11"/>
      <c r="CC780" s="11"/>
      <c r="CD780" s="11"/>
      <c r="CE780" s="11"/>
      <c r="CF780" s="11"/>
      <c r="CG780" s="11"/>
    </row>
    <row r="781" spans="19:85" hidden="1" x14ac:dyDescent="0.3"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M781" s="11"/>
      <c r="BN781" s="11"/>
      <c r="BO781" s="11"/>
      <c r="BP781" s="11"/>
      <c r="BQ781" s="11"/>
      <c r="BR781" s="11"/>
      <c r="BS781" s="11"/>
      <c r="BT781" s="11"/>
      <c r="BU781" s="11"/>
      <c r="BV781" s="11"/>
      <c r="BW781" s="11"/>
      <c r="BX781" s="11"/>
      <c r="BY781" s="11"/>
      <c r="BZ781" s="11"/>
      <c r="CA781" s="11"/>
      <c r="CB781" s="11"/>
      <c r="CC781" s="11"/>
      <c r="CD781" s="11"/>
      <c r="CE781" s="11"/>
      <c r="CF781" s="11"/>
      <c r="CG781" s="11"/>
    </row>
    <row r="782" spans="19:85" hidden="1" x14ac:dyDescent="0.3"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1"/>
      <c r="BH782" s="11"/>
      <c r="BI782" s="11"/>
      <c r="BJ782" s="11"/>
      <c r="BK782" s="11"/>
      <c r="BL782" s="11"/>
      <c r="BM782" s="11"/>
      <c r="BN782" s="11"/>
      <c r="BO782" s="11"/>
      <c r="BP782" s="11"/>
      <c r="BQ782" s="11"/>
      <c r="BR782" s="11"/>
      <c r="BS782" s="11"/>
      <c r="BT782" s="11"/>
      <c r="BU782" s="11"/>
      <c r="BV782" s="11"/>
      <c r="BW782" s="11"/>
      <c r="BX782" s="11"/>
      <c r="BY782" s="11"/>
      <c r="BZ782" s="11"/>
      <c r="CA782" s="11"/>
      <c r="CB782" s="11"/>
      <c r="CC782" s="11"/>
      <c r="CD782" s="11"/>
      <c r="CE782" s="11"/>
      <c r="CF782" s="11"/>
      <c r="CG782" s="11"/>
    </row>
    <row r="783" spans="19:85" hidden="1" x14ac:dyDescent="0.3"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1"/>
      <c r="BH783" s="11"/>
      <c r="BI783" s="11"/>
      <c r="BJ783" s="11"/>
      <c r="BK783" s="11"/>
      <c r="BL783" s="11"/>
      <c r="BM783" s="11"/>
      <c r="BN783" s="11"/>
      <c r="BO783" s="11"/>
      <c r="BP783" s="11"/>
      <c r="BQ783" s="11"/>
      <c r="BR783" s="11"/>
      <c r="BS783" s="11"/>
      <c r="BT783" s="11"/>
      <c r="BU783" s="11"/>
      <c r="BV783" s="11"/>
      <c r="BW783" s="11"/>
      <c r="BX783" s="11"/>
      <c r="BY783" s="11"/>
      <c r="BZ783" s="11"/>
      <c r="CA783" s="11"/>
      <c r="CB783" s="11"/>
      <c r="CC783" s="11"/>
      <c r="CD783" s="11"/>
      <c r="CE783" s="11"/>
      <c r="CF783" s="11"/>
      <c r="CG783" s="11"/>
    </row>
    <row r="784" spans="19:85" hidden="1" x14ac:dyDescent="0.3"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1"/>
      <c r="BH784" s="11"/>
      <c r="BI784" s="11"/>
      <c r="BJ784" s="11"/>
      <c r="BK784" s="11"/>
      <c r="BL784" s="11"/>
      <c r="BM784" s="11"/>
      <c r="BN784" s="11"/>
      <c r="BO784" s="11"/>
      <c r="BP784" s="11"/>
      <c r="BQ784" s="11"/>
      <c r="BR784" s="11"/>
      <c r="BS784" s="11"/>
      <c r="BT784" s="11"/>
      <c r="BU784" s="11"/>
      <c r="BV784" s="11"/>
      <c r="BW784" s="11"/>
      <c r="BX784" s="11"/>
      <c r="BY784" s="11"/>
      <c r="BZ784" s="11"/>
      <c r="CA784" s="11"/>
      <c r="CB784" s="11"/>
      <c r="CC784" s="11"/>
      <c r="CD784" s="11"/>
      <c r="CE784" s="11"/>
      <c r="CF784" s="11"/>
      <c r="CG784" s="11"/>
    </row>
    <row r="785" spans="19:85" hidden="1" x14ac:dyDescent="0.3"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1"/>
      <c r="BH785" s="11"/>
      <c r="BI785" s="11"/>
      <c r="BJ785" s="11"/>
      <c r="BK785" s="11"/>
      <c r="BL785" s="11"/>
      <c r="BM785" s="11"/>
      <c r="BN785" s="11"/>
      <c r="BO785" s="11"/>
      <c r="BP785" s="11"/>
      <c r="BQ785" s="11"/>
      <c r="BR785" s="11"/>
      <c r="BS785" s="11"/>
      <c r="BT785" s="11"/>
      <c r="BU785" s="11"/>
      <c r="BV785" s="11"/>
      <c r="BW785" s="11"/>
      <c r="BX785" s="11"/>
      <c r="BY785" s="11"/>
      <c r="BZ785" s="11"/>
      <c r="CA785" s="11"/>
      <c r="CB785" s="11"/>
      <c r="CC785" s="11"/>
      <c r="CD785" s="11"/>
      <c r="CE785" s="11"/>
      <c r="CF785" s="11"/>
      <c r="CG785" s="11"/>
    </row>
    <row r="786" spans="19:85" hidden="1" x14ac:dyDescent="0.3"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1"/>
      <c r="BH786" s="11"/>
      <c r="BI786" s="11"/>
      <c r="BJ786" s="11"/>
      <c r="BK786" s="11"/>
      <c r="BL786" s="11"/>
      <c r="BM786" s="11"/>
      <c r="BN786" s="11"/>
      <c r="BO786" s="11"/>
      <c r="BP786" s="11"/>
      <c r="BQ786" s="11"/>
      <c r="BR786" s="11"/>
      <c r="BS786" s="11"/>
      <c r="BT786" s="11"/>
      <c r="BU786" s="11"/>
      <c r="BV786" s="11"/>
      <c r="BW786" s="11"/>
      <c r="BX786" s="11"/>
      <c r="BY786" s="11"/>
      <c r="BZ786" s="11"/>
      <c r="CA786" s="11"/>
      <c r="CB786" s="11"/>
      <c r="CC786" s="11"/>
      <c r="CD786" s="11"/>
      <c r="CE786" s="11"/>
      <c r="CF786" s="11"/>
      <c r="CG786" s="11"/>
    </row>
    <row r="787" spans="19:85" hidden="1" x14ac:dyDescent="0.3"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1"/>
      <c r="BH787" s="11"/>
      <c r="BI787" s="11"/>
      <c r="BJ787" s="11"/>
      <c r="BK787" s="11"/>
      <c r="BL787" s="11"/>
      <c r="BM787" s="11"/>
      <c r="BN787" s="11"/>
      <c r="BO787" s="11"/>
      <c r="BP787" s="11"/>
      <c r="BQ787" s="11"/>
      <c r="BR787" s="11"/>
      <c r="BS787" s="11"/>
      <c r="BT787" s="11"/>
      <c r="BU787" s="11"/>
      <c r="BV787" s="11"/>
      <c r="BW787" s="11"/>
      <c r="BX787" s="11"/>
      <c r="BY787" s="11"/>
      <c r="BZ787" s="11"/>
      <c r="CA787" s="11"/>
      <c r="CB787" s="11"/>
      <c r="CC787" s="11"/>
      <c r="CD787" s="11"/>
      <c r="CE787" s="11"/>
      <c r="CF787" s="11"/>
      <c r="CG787" s="11"/>
    </row>
    <row r="788" spans="19:85" hidden="1" x14ac:dyDescent="0.3"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1"/>
      <c r="BH788" s="11"/>
      <c r="BI788" s="11"/>
      <c r="BJ788" s="11"/>
      <c r="BK788" s="11"/>
      <c r="BL788" s="11"/>
      <c r="BM788" s="11"/>
      <c r="BN788" s="11"/>
      <c r="BO788" s="11"/>
      <c r="BP788" s="11"/>
      <c r="BQ788" s="11"/>
      <c r="BR788" s="11"/>
      <c r="BS788" s="11"/>
      <c r="BT788" s="11"/>
      <c r="BU788" s="11"/>
      <c r="BV788" s="11"/>
      <c r="BW788" s="11"/>
      <c r="BX788" s="11"/>
      <c r="BY788" s="11"/>
      <c r="BZ788" s="11"/>
      <c r="CA788" s="11"/>
      <c r="CB788" s="11"/>
      <c r="CC788" s="11"/>
      <c r="CD788" s="11"/>
      <c r="CE788" s="11"/>
      <c r="CF788" s="11"/>
      <c r="CG788" s="11"/>
    </row>
    <row r="789" spans="19:85" hidden="1" x14ac:dyDescent="0.3"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1"/>
      <c r="BH789" s="11"/>
      <c r="BI789" s="11"/>
      <c r="BJ789" s="11"/>
      <c r="BK789" s="11"/>
      <c r="BL789" s="11"/>
      <c r="BM789" s="11"/>
      <c r="BN789" s="11"/>
      <c r="BO789" s="11"/>
      <c r="BP789" s="11"/>
      <c r="BQ789" s="11"/>
      <c r="BR789" s="11"/>
      <c r="BS789" s="11"/>
      <c r="BT789" s="11"/>
      <c r="BU789" s="11"/>
      <c r="BV789" s="11"/>
      <c r="BW789" s="11"/>
      <c r="BX789" s="11"/>
      <c r="BY789" s="11"/>
      <c r="BZ789" s="11"/>
      <c r="CA789" s="11"/>
      <c r="CB789" s="11"/>
      <c r="CC789" s="11"/>
      <c r="CD789" s="11"/>
      <c r="CE789" s="11"/>
      <c r="CF789" s="11"/>
      <c r="CG789" s="11"/>
    </row>
    <row r="790" spans="19:85" hidden="1" x14ac:dyDescent="0.3"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1"/>
      <c r="BH790" s="11"/>
      <c r="BI790" s="11"/>
      <c r="BJ790" s="11"/>
      <c r="BK790" s="11"/>
      <c r="BL790" s="11"/>
      <c r="BM790" s="11"/>
      <c r="BN790" s="11"/>
      <c r="BO790" s="11"/>
      <c r="BP790" s="11"/>
      <c r="BQ790" s="11"/>
      <c r="BR790" s="11"/>
      <c r="BS790" s="11"/>
      <c r="BT790" s="11"/>
      <c r="BU790" s="11"/>
      <c r="BV790" s="11"/>
      <c r="BW790" s="11"/>
      <c r="BX790" s="11"/>
      <c r="BY790" s="11"/>
      <c r="BZ790" s="11"/>
      <c r="CA790" s="11"/>
      <c r="CB790" s="11"/>
      <c r="CC790" s="11"/>
      <c r="CD790" s="11"/>
      <c r="CE790" s="11"/>
      <c r="CF790" s="11"/>
      <c r="CG790" s="11"/>
    </row>
    <row r="791" spans="19:85" hidden="1" x14ac:dyDescent="0.3"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1"/>
      <c r="BH791" s="11"/>
      <c r="BI791" s="11"/>
      <c r="BJ791" s="11"/>
      <c r="BK791" s="11"/>
      <c r="BL791" s="11"/>
      <c r="BM791" s="11"/>
      <c r="BN791" s="11"/>
      <c r="BO791" s="11"/>
      <c r="BP791" s="11"/>
      <c r="BQ791" s="11"/>
      <c r="BR791" s="11"/>
      <c r="BS791" s="11"/>
      <c r="BT791" s="11"/>
      <c r="BU791" s="11"/>
      <c r="BV791" s="11"/>
      <c r="BW791" s="11"/>
      <c r="BX791" s="11"/>
      <c r="BY791" s="11"/>
      <c r="BZ791" s="11"/>
      <c r="CA791" s="11"/>
      <c r="CB791" s="11"/>
      <c r="CC791" s="11"/>
      <c r="CD791" s="11"/>
      <c r="CE791" s="11"/>
      <c r="CF791" s="11"/>
      <c r="CG791" s="11"/>
    </row>
    <row r="792" spans="19:85" hidden="1" x14ac:dyDescent="0.3"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1"/>
      <c r="BH792" s="11"/>
      <c r="BI792" s="11"/>
      <c r="BJ792" s="11"/>
      <c r="BK792" s="11"/>
      <c r="BL792" s="11"/>
      <c r="BM792" s="11"/>
      <c r="BN792" s="11"/>
      <c r="BO792" s="11"/>
      <c r="BP792" s="11"/>
      <c r="BQ792" s="11"/>
      <c r="BR792" s="11"/>
      <c r="BS792" s="11"/>
      <c r="BT792" s="11"/>
      <c r="BU792" s="11"/>
      <c r="BV792" s="11"/>
      <c r="BW792" s="11"/>
      <c r="BX792" s="11"/>
      <c r="BY792" s="11"/>
      <c r="BZ792" s="11"/>
      <c r="CA792" s="11"/>
      <c r="CB792" s="11"/>
      <c r="CC792" s="11"/>
      <c r="CD792" s="11"/>
      <c r="CE792" s="11"/>
      <c r="CF792" s="11"/>
      <c r="CG792" s="11"/>
    </row>
    <row r="793" spans="19:85" hidden="1" x14ac:dyDescent="0.3"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1"/>
      <c r="BH793" s="11"/>
      <c r="BI793" s="11"/>
      <c r="BJ793" s="11"/>
      <c r="BK793" s="11"/>
      <c r="BL793" s="11"/>
      <c r="BM793" s="11"/>
      <c r="BN793" s="11"/>
      <c r="BO793" s="11"/>
      <c r="BP793" s="11"/>
      <c r="BQ793" s="11"/>
      <c r="BR793" s="11"/>
      <c r="BS793" s="11"/>
      <c r="BT793" s="11"/>
      <c r="BU793" s="11"/>
      <c r="BV793" s="11"/>
      <c r="BW793" s="11"/>
      <c r="BX793" s="11"/>
      <c r="BY793" s="11"/>
      <c r="BZ793" s="11"/>
      <c r="CA793" s="11"/>
      <c r="CB793" s="11"/>
      <c r="CC793" s="11"/>
      <c r="CD793" s="11"/>
      <c r="CE793" s="11"/>
      <c r="CF793" s="11"/>
      <c r="CG793" s="11"/>
    </row>
    <row r="794" spans="19:85" hidden="1" x14ac:dyDescent="0.3"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1"/>
      <c r="BH794" s="11"/>
      <c r="BI794" s="11"/>
      <c r="BJ794" s="11"/>
      <c r="BK794" s="11"/>
      <c r="BL794" s="11"/>
      <c r="BM794" s="11"/>
      <c r="BN794" s="11"/>
      <c r="BO794" s="11"/>
      <c r="BP794" s="11"/>
      <c r="BQ794" s="11"/>
      <c r="BR794" s="11"/>
      <c r="BS794" s="11"/>
      <c r="BT794" s="11"/>
      <c r="BU794" s="11"/>
      <c r="BV794" s="11"/>
      <c r="BW794" s="11"/>
      <c r="BX794" s="11"/>
      <c r="BY794" s="11"/>
      <c r="BZ794" s="11"/>
      <c r="CA794" s="11"/>
      <c r="CB794" s="11"/>
      <c r="CC794" s="11"/>
      <c r="CD794" s="11"/>
      <c r="CE794" s="11"/>
      <c r="CF794" s="11"/>
      <c r="CG794" s="11"/>
    </row>
    <row r="795" spans="19:85" hidden="1" x14ac:dyDescent="0.3"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1"/>
      <c r="BH795" s="11"/>
      <c r="BI795" s="11"/>
      <c r="BJ795" s="11"/>
      <c r="BK795" s="11"/>
      <c r="BL795" s="11"/>
      <c r="BM795" s="11"/>
      <c r="BN795" s="11"/>
      <c r="BO795" s="11"/>
      <c r="BP795" s="11"/>
      <c r="BQ795" s="11"/>
      <c r="BR795" s="11"/>
      <c r="BS795" s="11"/>
      <c r="BT795" s="11"/>
      <c r="BU795" s="11"/>
      <c r="BV795" s="11"/>
      <c r="BW795" s="11"/>
      <c r="BX795" s="11"/>
      <c r="BY795" s="11"/>
      <c r="BZ795" s="11"/>
      <c r="CA795" s="11"/>
      <c r="CB795" s="11"/>
      <c r="CC795" s="11"/>
      <c r="CD795" s="11"/>
      <c r="CE795" s="11"/>
      <c r="CF795" s="11"/>
      <c r="CG795" s="11"/>
    </row>
    <row r="796" spans="19:85" hidden="1" x14ac:dyDescent="0.3"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1"/>
      <c r="BH796" s="11"/>
      <c r="BI796" s="11"/>
      <c r="BJ796" s="11"/>
      <c r="BK796" s="11"/>
      <c r="BL796" s="11"/>
      <c r="BM796" s="11"/>
      <c r="BN796" s="11"/>
      <c r="BO796" s="11"/>
      <c r="BP796" s="11"/>
      <c r="BQ796" s="11"/>
      <c r="BR796" s="11"/>
      <c r="BS796" s="11"/>
      <c r="BT796" s="11"/>
      <c r="BU796" s="11"/>
      <c r="BV796" s="11"/>
      <c r="BW796" s="11"/>
      <c r="BX796" s="11"/>
      <c r="BY796" s="11"/>
      <c r="BZ796" s="11"/>
      <c r="CA796" s="11"/>
      <c r="CB796" s="11"/>
      <c r="CC796" s="11"/>
      <c r="CD796" s="11"/>
      <c r="CE796" s="11"/>
      <c r="CF796" s="11"/>
      <c r="CG796" s="11"/>
    </row>
    <row r="797" spans="19:85" hidden="1" x14ac:dyDescent="0.3"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1"/>
      <c r="BH797" s="11"/>
      <c r="BI797" s="11"/>
      <c r="BJ797" s="11"/>
      <c r="BK797" s="11"/>
      <c r="BL797" s="11"/>
      <c r="BM797" s="11"/>
      <c r="BN797" s="11"/>
      <c r="BO797" s="11"/>
      <c r="BP797" s="11"/>
      <c r="BQ797" s="11"/>
      <c r="BR797" s="11"/>
      <c r="BS797" s="11"/>
      <c r="BT797" s="11"/>
      <c r="BU797" s="11"/>
      <c r="BV797" s="11"/>
      <c r="BW797" s="11"/>
      <c r="BX797" s="11"/>
      <c r="BY797" s="11"/>
      <c r="BZ797" s="11"/>
      <c r="CA797" s="11"/>
      <c r="CB797" s="11"/>
      <c r="CC797" s="11"/>
      <c r="CD797" s="11"/>
      <c r="CE797" s="11"/>
      <c r="CF797" s="11"/>
      <c r="CG797" s="11"/>
    </row>
    <row r="798" spans="19:85" hidden="1" x14ac:dyDescent="0.3"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1"/>
      <c r="BH798" s="11"/>
      <c r="BI798" s="11"/>
      <c r="BJ798" s="11"/>
      <c r="BK798" s="11"/>
      <c r="BL798" s="11"/>
      <c r="BM798" s="11"/>
      <c r="BN798" s="11"/>
      <c r="BO798" s="11"/>
      <c r="BP798" s="11"/>
      <c r="BQ798" s="11"/>
      <c r="BR798" s="11"/>
      <c r="BS798" s="11"/>
      <c r="BT798" s="11"/>
      <c r="BU798" s="11"/>
      <c r="BV798" s="11"/>
      <c r="BW798" s="11"/>
      <c r="BX798" s="11"/>
      <c r="BY798" s="11"/>
      <c r="BZ798" s="11"/>
      <c r="CA798" s="11"/>
      <c r="CB798" s="11"/>
      <c r="CC798" s="11"/>
      <c r="CD798" s="11"/>
      <c r="CE798" s="11"/>
      <c r="CF798" s="11"/>
      <c r="CG798" s="11"/>
    </row>
    <row r="799" spans="19:85" hidden="1" x14ac:dyDescent="0.3"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1"/>
      <c r="BH799" s="11"/>
      <c r="BI799" s="11"/>
      <c r="BJ799" s="11"/>
      <c r="BK799" s="11"/>
      <c r="BL799" s="11"/>
      <c r="BM799" s="11"/>
      <c r="BN799" s="11"/>
      <c r="BO799" s="11"/>
      <c r="BP799" s="11"/>
      <c r="BQ799" s="11"/>
      <c r="BR799" s="11"/>
      <c r="BS799" s="11"/>
      <c r="BT799" s="11"/>
      <c r="BU799" s="11"/>
      <c r="BV799" s="11"/>
      <c r="BW799" s="11"/>
      <c r="BX799" s="11"/>
      <c r="BY799" s="11"/>
      <c r="BZ799" s="11"/>
      <c r="CA799" s="11"/>
      <c r="CB799" s="11"/>
      <c r="CC799" s="11"/>
      <c r="CD799" s="11"/>
      <c r="CE799" s="11"/>
      <c r="CF799" s="11"/>
      <c r="CG799" s="11"/>
    </row>
    <row r="800" spans="19:85" hidden="1" x14ac:dyDescent="0.3"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1"/>
      <c r="BH800" s="11"/>
      <c r="BI800" s="11"/>
      <c r="BJ800" s="11"/>
      <c r="BK800" s="11"/>
      <c r="BL800" s="11"/>
      <c r="BM800" s="11"/>
      <c r="BN800" s="11"/>
      <c r="BO800" s="11"/>
      <c r="BP800" s="11"/>
      <c r="BQ800" s="11"/>
      <c r="BR800" s="11"/>
      <c r="BS800" s="11"/>
      <c r="BT800" s="11"/>
      <c r="BU800" s="11"/>
      <c r="BV800" s="11"/>
      <c r="BW800" s="11"/>
      <c r="BX800" s="11"/>
      <c r="BY800" s="11"/>
      <c r="BZ800" s="11"/>
      <c r="CA800" s="11"/>
      <c r="CB800" s="11"/>
      <c r="CC800" s="11"/>
      <c r="CD800" s="11"/>
      <c r="CE800" s="11"/>
      <c r="CF800" s="11"/>
      <c r="CG800" s="11"/>
    </row>
    <row r="801" spans="19:85" hidden="1" x14ac:dyDescent="0.3"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1"/>
      <c r="BH801" s="11"/>
      <c r="BI801" s="11"/>
      <c r="BJ801" s="11"/>
      <c r="BK801" s="11"/>
      <c r="BL801" s="11"/>
      <c r="BM801" s="11"/>
      <c r="BN801" s="11"/>
      <c r="BO801" s="11"/>
      <c r="BP801" s="11"/>
      <c r="BQ801" s="11"/>
      <c r="BR801" s="11"/>
      <c r="BS801" s="11"/>
      <c r="BT801" s="11"/>
      <c r="BU801" s="11"/>
      <c r="BV801" s="11"/>
      <c r="BW801" s="11"/>
      <c r="BX801" s="11"/>
      <c r="BY801" s="11"/>
      <c r="BZ801" s="11"/>
      <c r="CA801" s="11"/>
      <c r="CB801" s="11"/>
      <c r="CC801" s="11"/>
      <c r="CD801" s="11"/>
      <c r="CE801" s="11"/>
      <c r="CF801" s="11"/>
      <c r="CG801" s="11"/>
    </row>
    <row r="802" spans="19:85" hidden="1" x14ac:dyDescent="0.3"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1"/>
      <c r="BH802" s="11"/>
      <c r="BI802" s="11"/>
      <c r="BJ802" s="11"/>
      <c r="BK802" s="11"/>
      <c r="BL802" s="11"/>
      <c r="BM802" s="11"/>
      <c r="BN802" s="11"/>
      <c r="BO802" s="11"/>
      <c r="BP802" s="11"/>
      <c r="BQ802" s="11"/>
      <c r="BR802" s="11"/>
      <c r="BS802" s="11"/>
      <c r="BT802" s="11"/>
      <c r="BU802" s="11"/>
      <c r="BV802" s="11"/>
      <c r="BW802" s="11"/>
      <c r="BX802" s="11"/>
      <c r="BY802" s="11"/>
      <c r="BZ802" s="11"/>
      <c r="CA802" s="11"/>
      <c r="CB802" s="11"/>
      <c r="CC802" s="11"/>
      <c r="CD802" s="11"/>
      <c r="CE802" s="11"/>
      <c r="CF802" s="11"/>
      <c r="CG802" s="11"/>
    </row>
    <row r="803" spans="19:85" hidden="1" x14ac:dyDescent="0.3"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1"/>
      <c r="BH803" s="11"/>
      <c r="BI803" s="11"/>
      <c r="BJ803" s="11"/>
      <c r="BK803" s="11"/>
      <c r="BL803" s="11"/>
      <c r="BM803" s="11"/>
      <c r="BN803" s="11"/>
      <c r="BO803" s="11"/>
      <c r="BP803" s="11"/>
      <c r="BQ803" s="11"/>
      <c r="BR803" s="11"/>
      <c r="BS803" s="11"/>
      <c r="BT803" s="11"/>
      <c r="BU803" s="11"/>
      <c r="BV803" s="11"/>
      <c r="BW803" s="11"/>
      <c r="BX803" s="11"/>
      <c r="BY803" s="11"/>
      <c r="BZ803" s="11"/>
      <c r="CA803" s="11"/>
      <c r="CB803" s="11"/>
      <c r="CC803" s="11"/>
      <c r="CD803" s="11"/>
      <c r="CE803" s="11"/>
      <c r="CF803" s="11"/>
      <c r="CG803" s="11"/>
    </row>
    <row r="804" spans="19:85" hidden="1" x14ac:dyDescent="0.3"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1"/>
      <c r="BH804" s="11"/>
      <c r="BI804" s="11"/>
      <c r="BJ804" s="11"/>
      <c r="BK804" s="11"/>
      <c r="BL804" s="11"/>
      <c r="BM804" s="11"/>
      <c r="BN804" s="11"/>
      <c r="BO804" s="11"/>
      <c r="BP804" s="11"/>
      <c r="BQ804" s="11"/>
      <c r="BR804" s="11"/>
      <c r="BS804" s="11"/>
      <c r="BT804" s="11"/>
      <c r="BU804" s="11"/>
      <c r="BV804" s="11"/>
      <c r="BW804" s="11"/>
      <c r="BX804" s="11"/>
      <c r="BY804" s="11"/>
      <c r="BZ804" s="11"/>
      <c r="CA804" s="11"/>
      <c r="CB804" s="11"/>
      <c r="CC804" s="11"/>
      <c r="CD804" s="11"/>
      <c r="CE804" s="11"/>
      <c r="CF804" s="11"/>
      <c r="CG804" s="11"/>
    </row>
    <row r="805" spans="19:85" hidden="1" x14ac:dyDescent="0.3"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1"/>
      <c r="BH805" s="11"/>
      <c r="BI805" s="11"/>
      <c r="BJ805" s="11"/>
      <c r="BK805" s="11"/>
      <c r="BL805" s="11"/>
      <c r="BM805" s="11"/>
      <c r="BN805" s="11"/>
      <c r="BO805" s="11"/>
      <c r="BP805" s="11"/>
      <c r="BQ805" s="11"/>
      <c r="BR805" s="11"/>
      <c r="BS805" s="11"/>
      <c r="BT805" s="11"/>
      <c r="BU805" s="11"/>
      <c r="BV805" s="11"/>
      <c r="BW805" s="11"/>
      <c r="BX805" s="11"/>
      <c r="BY805" s="11"/>
      <c r="BZ805" s="11"/>
      <c r="CA805" s="11"/>
      <c r="CB805" s="11"/>
      <c r="CC805" s="11"/>
      <c r="CD805" s="11"/>
      <c r="CE805" s="11"/>
      <c r="CF805" s="11"/>
      <c r="CG805" s="11"/>
    </row>
    <row r="806" spans="19:85" hidden="1" x14ac:dyDescent="0.3"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1"/>
      <c r="BH806" s="11"/>
      <c r="BI806" s="11"/>
      <c r="BJ806" s="11"/>
      <c r="BK806" s="11"/>
      <c r="BL806" s="11"/>
      <c r="BM806" s="11"/>
      <c r="BN806" s="11"/>
      <c r="BO806" s="11"/>
      <c r="BP806" s="11"/>
      <c r="BQ806" s="11"/>
      <c r="BR806" s="11"/>
      <c r="BS806" s="11"/>
      <c r="BT806" s="11"/>
      <c r="BU806" s="11"/>
      <c r="BV806" s="11"/>
      <c r="BW806" s="11"/>
      <c r="BX806" s="11"/>
      <c r="BY806" s="11"/>
      <c r="BZ806" s="11"/>
      <c r="CA806" s="11"/>
      <c r="CB806" s="11"/>
      <c r="CC806" s="11"/>
      <c r="CD806" s="11"/>
      <c r="CE806" s="11"/>
      <c r="CF806" s="11"/>
      <c r="CG806" s="11"/>
    </row>
    <row r="807" spans="19:85" hidden="1" x14ac:dyDescent="0.3"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1"/>
      <c r="BH807" s="11"/>
      <c r="BI807" s="11"/>
      <c r="BJ807" s="11"/>
      <c r="BK807" s="11"/>
      <c r="BL807" s="11"/>
      <c r="BM807" s="11"/>
      <c r="BN807" s="11"/>
      <c r="BO807" s="11"/>
      <c r="BP807" s="11"/>
      <c r="BQ807" s="11"/>
      <c r="BR807" s="11"/>
      <c r="BS807" s="11"/>
      <c r="BT807" s="11"/>
      <c r="BU807" s="11"/>
      <c r="BV807" s="11"/>
      <c r="BW807" s="11"/>
      <c r="BX807" s="11"/>
      <c r="BY807" s="11"/>
      <c r="BZ807" s="11"/>
      <c r="CA807" s="11"/>
      <c r="CB807" s="11"/>
      <c r="CC807" s="11"/>
      <c r="CD807" s="11"/>
      <c r="CE807" s="11"/>
      <c r="CF807" s="11"/>
      <c r="CG807" s="11"/>
    </row>
    <row r="808" spans="19:85" hidden="1" x14ac:dyDescent="0.3"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1"/>
      <c r="BH808" s="11"/>
      <c r="BI808" s="11"/>
      <c r="BJ808" s="11"/>
      <c r="BK808" s="11"/>
      <c r="BL808" s="11"/>
      <c r="BM808" s="11"/>
      <c r="BN808" s="11"/>
      <c r="BO808" s="11"/>
      <c r="BP808" s="11"/>
      <c r="BQ808" s="11"/>
      <c r="BR808" s="11"/>
      <c r="BS808" s="11"/>
      <c r="BT808" s="11"/>
      <c r="BU808" s="11"/>
      <c r="BV808" s="11"/>
      <c r="BW808" s="11"/>
      <c r="BX808" s="11"/>
      <c r="BY808" s="11"/>
      <c r="BZ808" s="11"/>
      <c r="CA808" s="11"/>
      <c r="CB808" s="11"/>
      <c r="CC808" s="11"/>
      <c r="CD808" s="11"/>
      <c r="CE808" s="11"/>
      <c r="CF808" s="11"/>
      <c r="CG808" s="11"/>
    </row>
    <row r="809" spans="19:85" hidden="1" x14ac:dyDescent="0.3"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  <c r="BL809" s="11"/>
      <c r="BM809" s="11"/>
      <c r="BN809" s="11"/>
      <c r="BO809" s="11"/>
      <c r="BP809" s="11"/>
      <c r="BQ809" s="11"/>
      <c r="BR809" s="11"/>
      <c r="BS809" s="11"/>
      <c r="BT809" s="11"/>
      <c r="BU809" s="11"/>
      <c r="BV809" s="11"/>
      <c r="BW809" s="11"/>
      <c r="BX809" s="11"/>
      <c r="BY809" s="11"/>
      <c r="BZ809" s="11"/>
      <c r="CA809" s="11"/>
      <c r="CB809" s="11"/>
      <c r="CC809" s="11"/>
      <c r="CD809" s="11"/>
      <c r="CE809" s="11"/>
      <c r="CF809" s="11"/>
      <c r="CG809" s="11"/>
    </row>
    <row r="810" spans="19:85" hidden="1" x14ac:dyDescent="0.3"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1"/>
      <c r="BH810" s="11"/>
      <c r="BI810" s="11"/>
      <c r="BJ810" s="11"/>
      <c r="BK810" s="11"/>
      <c r="BL810" s="11"/>
      <c r="BM810" s="11"/>
      <c r="BN810" s="11"/>
      <c r="BO810" s="11"/>
      <c r="BP810" s="11"/>
      <c r="BQ810" s="11"/>
      <c r="BR810" s="11"/>
      <c r="BS810" s="11"/>
      <c r="BT810" s="11"/>
      <c r="BU810" s="11"/>
      <c r="BV810" s="11"/>
      <c r="BW810" s="11"/>
      <c r="BX810" s="11"/>
      <c r="BY810" s="11"/>
      <c r="BZ810" s="11"/>
      <c r="CA810" s="11"/>
      <c r="CB810" s="11"/>
      <c r="CC810" s="11"/>
      <c r="CD810" s="11"/>
      <c r="CE810" s="11"/>
      <c r="CF810" s="11"/>
      <c r="CG810" s="11"/>
    </row>
    <row r="811" spans="19:85" hidden="1" x14ac:dyDescent="0.3"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1"/>
      <c r="BH811" s="11"/>
      <c r="BI811" s="11"/>
      <c r="BJ811" s="11"/>
      <c r="BK811" s="11"/>
      <c r="BL811" s="11"/>
      <c r="BM811" s="11"/>
      <c r="BN811" s="11"/>
      <c r="BO811" s="11"/>
      <c r="BP811" s="11"/>
      <c r="BQ811" s="11"/>
      <c r="BR811" s="11"/>
      <c r="BS811" s="11"/>
      <c r="BT811" s="11"/>
      <c r="BU811" s="11"/>
      <c r="BV811" s="11"/>
      <c r="BW811" s="11"/>
      <c r="BX811" s="11"/>
      <c r="BY811" s="11"/>
      <c r="BZ811" s="11"/>
      <c r="CA811" s="11"/>
      <c r="CB811" s="11"/>
      <c r="CC811" s="11"/>
      <c r="CD811" s="11"/>
      <c r="CE811" s="11"/>
      <c r="CF811" s="11"/>
      <c r="CG811" s="11"/>
    </row>
    <row r="812" spans="19:85" hidden="1" x14ac:dyDescent="0.3"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1"/>
      <c r="BH812" s="11"/>
      <c r="BI812" s="11"/>
      <c r="BJ812" s="11"/>
      <c r="BK812" s="11"/>
      <c r="BL812" s="11"/>
      <c r="BM812" s="11"/>
      <c r="BN812" s="11"/>
      <c r="BO812" s="11"/>
      <c r="BP812" s="11"/>
      <c r="BQ812" s="11"/>
      <c r="BR812" s="11"/>
      <c r="BS812" s="11"/>
      <c r="BT812" s="11"/>
      <c r="BU812" s="11"/>
      <c r="BV812" s="11"/>
      <c r="BW812" s="11"/>
      <c r="BX812" s="11"/>
      <c r="BY812" s="11"/>
      <c r="BZ812" s="11"/>
      <c r="CA812" s="11"/>
      <c r="CB812" s="11"/>
      <c r="CC812" s="11"/>
      <c r="CD812" s="11"/>
      <c r="CE812" s="11"/>
      <c r="CF812" s="11"/>
      <c r="CG812" s="11"/>
    </row>
    <row r="813" spans="19:85" hidden="1" x14ac:dyDescent="0.3"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1"/>
      <c r="BH813" s="11"/>
      <c r="BI813" s="11"/>
      <c r="BJ813" s="11"/>
      <c r="BK813" s="11"/>
      <c r="BL813" s="11"/>
      <c r="BM813" s="11"/>
      <c r="BN813" s="11"/>
      <c r="BO813" s="11"/>
      <c r="BP813" s="11"/>
      <c r="BQ813" s="11"/>
      <c r="BR813" s="11"/>
      <c r="BS813" s="11"/>
      <c r="BT813" s="11"/>
      <c r="BU813" s="11"/>
      <c r="BV813" s="11"/>
      <c r="BW813" s="11"/>
      <c r="BX813" s="11"/>
      <c r="BY813" s="11"/>
      <c r="BZ813" s="11"/>
      <c r="CA813" s="11"/>
      <c r="CB813" s="11"/>
      <c r="CC813" s="11"/>
      <c r="CD813" s="11"/>
      <c r="CE813" s="11"/>
      <c r="CF813" s="11"/>
      <c r="CG813" s="11"/>
    </row>
    <row r="814" spans="19:85" hidden="1" x14ac:dyDescent="0.3"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1"/>
      <c r="BH814" s="11"/>
      <c r="BI814" s="11"/>
      <c r="BJ814" s="11"/>
      <c r="BK814" s="11"/>
      <c r="BL814" s="11"/>
      <c r="BM814" s="11"/>
      <c r="BN814" s="11"/>
      <c r="BO814" s="11"/>
      <c r="BP814" s="11"/>
      <c r="BQ814" s="11"/>
      <c r="BR814" s="11"/>
      <c r="BS814" s="11"/>
      <c r="BT814" s="11"/>
      <c r="BU814" s="11"/>
      <c r="BV814" s="11"/>
      <c r="BW814" s="11"/>
      <c r="BX814" s="11"/>
      <c r="BY814" s="11"/>
      <c r="BZ814" s="11"/>
      <c r="CA814" s="11"/>
      <c r="CB814" s="11"/>
      <c r="CC814" s="11"/>
      <c r="CD814" s="11"/>
      <c r="CE814" s="11"/>
      <c r="CF814" s="11"/>
      <c r="CG814" s="11"/>
    </row>
    <row r="815" spans="19:85" hidden="1" x14ac:dyDescent="0.3"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1"/>
      <c r="BH815" s="11"/>
      <c r="BI815" s="11"/>
      <c r="BJ815" s="11"/>
      <c r="BK815" s="11"/>
      <c r="BL815" s="11"/>
      <c r="BM815" s="11"/>
      <c r="BN815" s="11"/>
      <c r="BO815" s="11"/>
      <c r="BP815" s="11"/>
      <c r="BQ815" s="11"/>
      <c r="BR815" s="11"/>
      <c r="BS815" s="11"/>
      <c r="BT815" s="11"/>
      <c r="BU815" s="11"/>
      <c r="BV815" s="11"/>
      <c r="BW815" s="11"/>
      <c r="BX815" s="11"/>
      <c r="BY815" s="11"/>
      <c r="BZ815" s="11"/>
      <c r="CA815" s="11"/>
      <c r="CB815" s="11"/>
      <c r="CC815" s="11"/>
      <c r="CD815" s="11"/>
      <c r="CE815" s="11"/>
      <c r="CF815" s="11"/>
      <c r="CG815" s="11"/>
    </row>
    <row r="816" spans="19:85" hidden="1" x14ac:dyDescent="0.3"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1"/>
      <c r="BH816" s="11"/>
      <c r="BI816" s="11"/>
      <c r="BJ816" s="11"/>
      <c r="BK816" s="11"/>
      <c r="BL816" s="11"/>
      <c r="BM816" s="11"/>
      <c r="BN816" s="11"/>
      <c r="BO816" s="11"/>
      <c r="BP816" s="11"/>
      <c r="BQ816" s="11"/>
      <c r="BR816" s="11"/>
      <c r="BS816" s="11"/>
      <c r="BT816" s="11"/>
      <c r="BU816" s="11"/>
      <c r="BV816" s="11"/>
      <c r="BW816" s="11"/>
      <c r="BX816" s="11"/>
      <c r="BY816" s="11"/>
      <c r="BZ816" s="11"/>
      <c r="CA816" s="11"/>
      <c r="CB816" s="11"/>
      <c r="CC816" s="11"/>
      <c r="CD816" s="11"/>
      <c r="CE816" s="11"/>
      <c r="CF816" s="11"/>
      <c r="CG816" s="11"/>
    </row>
    <row r="817" spans="19:85" hidden="1" x14ac:dyDescent="0.3"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1"/>
      <c r="BH817" s="11"/>
      <c r="BI817" s="11"/>
      <c r="BJ817" s="11"/>
      <c r="BK817" s="11"/>
      <c r="BL817" s="11"/>
      <c r="BM817" s="11"/>
      <c r="BN817" s="11"/>
      <c r="BO817" s="11"/>
      <c r="BP817" s="11"/>
      <c r="BQ817" s="11"/>
      <c r="BR817" s="11"/>
      <c r="BS817" s="11"/>
      <c r="BT817" s="11"/>
      <c r="BU817" s="11"/>
      <c r="BV817" s="11"/>
      <c r="BW817" s="11"/>
      <c r="BX817" s="11"/>
      <c r="BY817" s="11"/>
      <c r="BZ817" s="11"/>
      <c r="CA817" s="11"/>
      <c r="CB817" s="11"/>
      <c r="CC817" s="11"/>
      <c r="CD817" s="11"/>
      <c r="CE817" s="11"/>
      <c r="CF817" s="11"/>
      <c r="CG817" s="11"/>
    </row>
    <row r="818" spans="19:85" hidden="1" x14ac:dyDescent="0.3"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1"/>
      <c r="BH818" s="11"/>
      <c r="BI818" s="11"/>
      <c r="BJ818" s="11"/>
      <c r="BK818" s="11"/>
      <c r="BL818" s="11"/>
      <c r="BM818" s="11"/>
      <c r="BN818" s="11"/>
      <c r="BO818" s="11"/>
      <c r="BP818" s="11"/>
      <c r="BQ818" s="11"/>
      <c r="BR818" s="11"/>
      <c r="BS818" s="11"/>
      <c r="BT818" s="11"/>
      <c r="BU818" s="11"/>
      <c r="BV818" s="11"/>
      <c r="BW818" s="11"/>
      <c r="BX818" s="11"/>
      <c r="BY818" s="11"/>
      <c r="BZ818" s="11"/>
      <c r="CA818" s="11"/>
      <c r="CB818" s="11"/>
      <c r="CC818" s="11"/>
      <c r="CD818" s="11"/>
      <c r="CE818" s="11"/>
      <c r="CF818" s="11"/>
      <c r="CG818" s="11"/>
    </row>
    <row r="819" spans="19:85" hidden="1" x14ac:dyDescent="0.3"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1"/>
      <c r="BH819" s="11"/>
      <c r="BI819" s="11"/>
      <c r="BJ819" s="11"/>
      <c r="BK819" s="11"/>
      <c r="BL819" s="11"/>
      <c r="BM819" s="11"/>
      <c r="BN819" s="11"/>
      <c r="BO819" s="11"/>
      <c r="BP819" s="11"/>
      <c r="BQ819" s="11"/>
      <c r="BR819" s="11"/>
      <c r="BS819" s="11"/>
      <c r="BT819" s="11"/>
      <c r="BU819" s="11"/>
      <c r="BV819" s="11"/>
      <c r="BW819" s="11"/>
      <c r="BX819" s="11"/>
      <c r="BY819" s="11"/>
      <c r="BZ819" s="11"/>
      <c r="CA819" s="11"/>
      <c r="CB819" s="11"/>
      <c r="CC819" s="11"/>
      <c r="CD819" s="11"/>
      <c r="CE819" s="11"/>
      <c r="CF819" s="11"/>
      <c r="CG819" s="11"/>
    </row>
    <row r="820" spans="19:85" hidden="1" x14ac:dyDescent="0.3"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1"/>
      <c r="BH820" s="11"/>
      <c r="BI820" s="11"/>
      <c r="BJ820" s="11"/>
      <c r="BK820" s="11"/>
      <c r="BL820" s="11"/>
      <c r="BM820" s="11"/>
      <c r="BN820" s="11"/>
      <c r="BO820" s="11"/>
      <c r="BP820" s="11"/>
      <c r="BQ820" s="11"/>
      <c r="BR820" s="11"/>
      <c r="BS820" s="11"/>
      <c r="BT820" s="11"/>
      <c r="BU820" s="11"/>
      <c r="BV820" s="11"/>
      <c r="BW820" s="11"/>
      <c r="BX820" s="11"/>
      <c r="BY820" s="11"/>
      <c r="BZ820" s="11"/>
      <c r="CA820" s="11"/>
      <c r="CB820" s="11"/>
      <c r="CC820" s="11"/>
      <c r="CD820" s="11"/>
      <c r="CE820" s="11"/>
      <c r="CF820" s="11"/>
      <c r="CG820" s="11"/>
    </row>
    <row r="821" spans="19:85" hidden="1" x14ac:dyDescent="0.3"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1"/>
      <c r="BH821" s="11"/>
      <c r="BI821" s="11"/>
      <c r="BJ821" s="11"/>
      <c r="BK821" s="11"/>
      <c r="BL821" s="11"/>
      <c r="BM821" s="11"/>
      <c r="BN821" s="11"/>
      <c r="BO821" s="11"/>
      <c r="BP821" s="11"/>
      <c r="BQ821" s="11"/>
      <c r="BR821" s="11"/>
      <c r="BS821" s="11"/>
      <c r="BT821" s="11"/>
      <c r="BU821" s="11"/>
      <c r="BV821" s="11"/>
      <c r="BW821" s="11"/>
      <c r="BX821" s="11"/>
      <c r="BY821" s="11"/>
      <c r="BZ821" s="11"/>
      <c r="CA821" s="11"/>
      <c r="CB821" s="11"/>
      <c r="CC821" s="11"/>
      <c r="CD821" s="11"/>
      <c r="CE821" s="11"/>
      <c r="CF821" s="11"/>
      <c r="CG821" s="11"/>
    </row>
    <row r="822" spans="19:85" hidden="1" x14ac:dyDescent="0.3"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1"/>
      <c r="BH822" s="11"/>
      <c r="BI822" s="11"/>
      <c r="BJ822" s="11"/>
      <c r="BK822" s="11"/>
      <c r="BL822" s="11"/>
      <c r="BM822" s="11"/>
      <c r="BN822" s="11"/>
      <c r="BO822" s="11"/>
      <c r="BP822" s="11"/>
      <c r="BQ822" s="11"/>
      <c r="BR822" s="11"/>
      <c r="BS822" s="11"/>
      <c r="BT822" s="11"/>
      <c r="BU822" s="11"/>
      <c r="BV822" s="11"/>
      <c r="BW822" s="11"/>
      <c r="BX822" s="11"/>
      <c r="BY822" s="11"/>
      <c r="BZ822" s="11"/>
      <c r="CA822" s="11"/>
      <c r="CB822" s="11"/>
      <c r="CC822" s="11"/>
      <c r="CD822" s="11"/>
      <c r="CE822" s="11"/>
      <c r="CF822" s="11"/>
      <c r="CG822" s="11"/>
    </row>
    <row r="823" spans="19:85" hidden="1" x14ac:dyDescent="0.3"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1"/>
      <c r="BH823" s="11"/>
      <c r="BI823" s="11"/>
      <c r="BJ823" s="11"/>
      <c r="BK823" s="11"/>
      <c r="BL823" s="11"/>
      <c r="BM823" s="11"/>
      <c r="BN823" s="11"/>
      <c r="BO823" s="11"/>
      <c r="BP823" s="11"/>
      <c r="BQ823" s="11"/>
      <c r="BR823" s="11"/>
      <c r="BS823" s="11"/>
      <c r="BT823" s="11"/>
      <c r="BU823" s="11"/>
      <c r="BV823" s="11"/>
      <c r="BW823" s="11"/>
      <c r="BX823" s="11"/>
      <c r="BY823" s="11"/>
      <c r="BZ823" s="11"/>
      <c r="CA823" s="11"/>
      <c r="CB823" s="11"/>
      <c r="CC823" s="11"/>
      <c r="CD823" s="11"/>
      <c r="CE823" s="11"/>
      <c r="CF823" s="11"/>
      <c r="CG823" s="11"/>
    </row>
    <row r="824" spans="19:85" hidden="1" x14ac:dyDescent="0.3"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1"/>
      <c r="BH824" s="11"/>
      <c r="BI824" s="11"/>
      <c r="BJ824" s="11"/>
      <c r="BK824" s="11"/>
      <c r="BL824" s="11"/>
      <c r="BM824" s="11"/>
      <c r="BN824" s="11"/>
      <c r="BO824" s="11"/>
      <c r="BP824" s="11"/>
      <c r="BQ824" s="11"/>
      <c r="BR824" s="11"/>
      <c r="BS824" s="11"/>
      <c r="BT824" s="11"/>
      <c r="BU824" s="11"/>
      <c r="BV824" s="11"/>
      <c r="BW824" s="11"/>
      <c r="BX824" s="11"/>
      <c r="BY824" s="11"/>
      <c r="BZ824" s="11"/>
      <c r="CA824" s="11"/>
      <c r="CB824" s="11"/>
      <c r="CC824" s="11"/>
      <c r="CD824" s="11"/>
      <c r="CE824" s="11"/>
      <c r="CF824" s="11"/>
      <c r="CG824" s="11"/>
    </row>
    <row r="825" spans="19:85" hidden="1" x14ac:dyDescent="0.3"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1"/>
      <c r="BH825" s="11"/>
      <c r="BI825" s="11"/>
      <c r="BJ825" s="11"/>
      <c r="BK825" s="11"/>
      <c r="BL825" s="11"/>
      <c r="BM825" s="11"/>
      <c r="BN825" s="11"/>
      <c r="BO825" s="11"/>
      <c r="BP825" s="11"/>
      <c r="BQ825" s="11"/>
      <c r="BR825" s="11"/>
      <c r="BS825" s="11"/>
      <c r="BT825" s="11"/>
      <c r="BU825" s="11"/>
      <c r="BV825" s="11"/>
      <c r="BW825" s="11"/>
      <c r="BX825" s="11"/>
      <c r="BY825" s="11"/>
      <c r="BZ825" s="11"/>
      <c r="CA825" s="11"/>
      <c r="CB825" s="11"/>
      <c r="CC825" s="11"/>
      <c r="CD825" s="11"/>
      <c r="CE825" s="11"/>
      <c r="CF825" s="11"/>
      <c r="CG825" s="11"/>
    </row>
    <row r="826" spans="19:85" hidden="1" x14ac:dyDescent="0.3"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1"/>
      <c r="BH826" s="11"/>
      <c r="BI826" s="11"/>
      <c r="BJ826" s="11"/>
      <c r="BK826" s="11"/>
      <c r="BL826" s="11"/>
      <c r="BM826" s="11"/>
      <c r="BN826" s="11"/>
      <c r="BO826" s="11"/>
      <c r="BP826" s="11"/>
      <c r="BQ826" s="11"/>
      <c r="BR826" s="11"/>
      <c r="BS826" s="11"/>
      <c r="BT826" s="11"/>
      <c r="BU826" s="11"/>
      <c r="BV826" s="11"/>
      <c r="BW826" s="11"/>
      <c r="BX826" s="11"/>
      <c r="BY826" s="11"/>
      <c r="BZ826" s="11"/>
      <c r="CA826" s="11"/>
      <c r="CB826" s="11"/>
      <c r="CC826" s="11"/>
      <c r="CD826" s="11"/>
      <c r="CE826" s="11"/>
      <c r="CF826" s="11"/>
      <c r="CG826" s="11"/>
    </row>
    <row r="827" spans="19:85" hidden="1" x14ac:dyDescent="0.3"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1"/>
      <c r="BH827" s="11"/>
      <c r="BI827" s="11"/>
      <c r="BJ827" s="11"/>
      <c r="BK827" s="11"/>
      <c r="BL827" s="11"/>
      <c r="BM827" s="11"/>
      <c r="BN827" s="11"/>
      <c r="BO827" s="11"/>
      <c r="BP827" s="11"/>
      <c r="BQ827" s="11"/>
      <c r="BR827" s="11"/>
      <c r="BS827" s="11"/>
      <c r="BT827" s="11"/>
      <c r="BU827" s="11"/>
      <c r="BV827" s="11"/>
      <c r="BW827" s="11"/>
      <c r="BX827" s="11"/>
      <c r="BY827" s="11"/>
      <c r="BZ827" s="11"/>
      <c r="CA827" s="11"/>
      <c r="CB827" s="11"/>
      <c r="CC827" s="11"/>
      <c r="CD827" s="11"/>
      <c r="CE827" s="11"/>
      <c r="CF827" s="11"/>
      <c r="CG827" s="11"/>
    </row>
    <row r="828" spans="19:85" hidden="1" x14ac:dyDescent="0.3"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1"/>
      <c r="BH828" s="11"/>
      <c r="BI828" s="11"/>
      <c r="BJ828" s="11"/>
      <c r="BK828" s="11"/>
      <c r="BL828" s="11"/>
      <c r="BM828" s="11"/>
      <c r="BN828" s="11"/>
      <c r="BO828" s="11"/>
      <c r="BP828" s="11"/>
      <c r="BQ828" s="11"/>
      <c r="BR828" s="11"/>
      <c r="BS828" s="11"/>
      <c r="BT828" s="11"/>
      <c r="BU828" s="11"/>
      <c r="BV828" s="11"/>
      <c r="BW828" s="11"/>
      <c r="BX828" s="11"/>
      <c r="BY828" s="11"/>
      <c r="BZ828" s="11"/>
      <c r="CA828" s="11"/>
      <c r="CB828" s="11"/>
      <c r="CC828" s="11"/>
      <c r="CD828" s="11"/>
      <c r="CE828" s="11"/>
      <c r="CF828" s="11"/>
      <c r="CG828" s="11"/>
    </row>
    <row r="829" spans="19:85" hidden="1" x14ac:dyDescent="0.3"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1"/>
      <c r="BH829" s="11"/>
      <c r="BI829" s="11"/>
      <c r="BJ829" s="11"/>
      <c r="BK829" s="11"/>
      <c r="BL829" s="11"/>
      <c r="BM829" s="11"/>
      <c r="BN829" s="11"/>
      <c r="BO829" s="11"/>
      <c r="BP829" s="11"/>
      <c r="BQ829" s="11"/>
      <c r="BR829" s="11"/>
      <c r="BS829" s="11"/>
      <c r="BT829" s="11"/>
      <c r="BU829" s="11"/>
      <c r="BV829" s="11"/>
      <c r="BW829" s="11"/>
      <c r="BX829" s="11"/>
      <c r="BY829" s="11"/>
      <c r="BZ829" s="11"/>
      <c r="CA829" s="11"/>
      <c r="CB829" s="11"/>
      <c r="CC829" s="11"/>
      <c r="CD829" s="11"/>
      <c r="CE829" s="11"/>
      <c r="CF829" s="11"/>
      <c r="CG829" s="11"/>
    </row>
    <row r="830" spans="19:85" hidden="1" x14ac:dyDescent="0.3"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1"/>
      <c r="BH830" s="11"/>
      <c r="BI830" s="11"/>
      <c r="BJ830" s="11"/>
      <c r="BK830" s="11"/>
      <c r="BL830" s="11"/>
      <c r="BM830" s="11"/>
      <c r="BN830" s="11"/>
      <c r="BO830" s="11"/>
      <c r="BP830" s="11"/>
      <c r="BQ830" s="11"/>
      <c r="BR830" s="11"/>
      <c r="BS830" s="11"/>
      <c r="BT830" s="11"/>
      <c r="BU830" s="11"/>
      <c r="BV830" s="11"/>
      <c r="BW830" s="11"/>
      <c r="BX830" s="11"/>
      <c r="BY830" s="11"/>
      <c r="BZ830" s="11"/>
      <c r="CA830" s="11"/>
      <c r="CB830" s="11"/>
      <c r="CC830" s="11"/>
      <c r="CD830" s="11"/>
      <c r="CE830" s="11"/>
      <c r="CF830" s="11"/>
      <c r="CG830" s="11"/>
    </row>
    <row r="831" spans="19:85" hidden="1" x14ac:dyDescent="0.3"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1"/>
      <c r="BH831" s="11"/>
      <c r="BI831" s="11"/>
      <c r="BJ831" s="11"/>
      <c r="BK831" s="11"/>
      <c r="BL831" s="11"/>
      <c r="BM831" s="11"/>
      <c r="BN831" s="11"/>
      <c r="BO831" s="11"/>
      <c r="BP831" s="11"/>
      <c r="BQ831" s="11"/>
      <c r="BR831" s="11"/>
      <c r="BS831" s="11"/>
      <c r="BT831" s="11"/>
      <c r="BU831" s="11"/>
      <c r="BV831" s="11"/>
      <c r="BW831" s="11"/>
      <c r="BX831" s="11"/>
      <c r="BY831" s="11"/>
      <c r="BZ831" s="11"/>
      <c r="CA831" s="11"/>
      <c r="CB831" s="11"/>
      <c r="CC831" s="11"/>
      <c r="CD831" s="11"/>
      <c r="CE831" s="11"/>
      <c r="CF831" s="11"/>
      <c r="CG831" s="11"/>
    </row>
    <row r="832" spans="19:85" hidden="1" x14ac:dyDescent="0.3"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1"/>
      <c r="BH832" s="11"/>
      <c r="BI832" s="11"/>
      <c r="BJ832" s="11"/>
      <c r="BK832" s="11"/>
      <c r="BL832" s="11"/>
      <c r="BM832" s="11"/>
      <c r="BN832" s="11"/>
      <c r="BO832" s="11"/>
      <c r="BP832" s="11"/>
      <c r="BQ832" s="11"/>
      <c r="BR832" s="11"/>
      <c r="BS832" s="11"/>
      <c r="BT832" s="11"/>
      <c r="BU832" s="11"/>
      <c r="BV832" s="11"/>
      <c r="BW832" s="11"/>
      <c r="BX832" s="11"/>
      <c r="BY832" s="11"/>
      <c r="BZ832" s="11"/>
      <c r="CA832" s="11"/>
      <c r="CB832" s="11"/>
      <c r="CC832" s="11"/>
      <c r="CD832" s="11"/>
      <c r="CE832" s="11"/>
      <c r="CF832" s="11"/>
      <c r="CG832" s="11"/>
    </row>
    <row r="833" spans="19:85" hidden="1" x14ac:dyDescent="0.3"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1"/>
      <c r="BH833" s="11"/>
      <c r="BI833" s="11"/>
      <c r="BJ833" s="11"/>
      <c r="BK833" s="11"/>
      <c r="BL833" s="11"/>
      <c r="BM833" s="11"/>
      <c r="BN833" s="11"/>
      <c r="BO833" s="11"/>
      <c r="BP833" s="11"/>
      <c r="BQ833" s="11"/>
      <c r="BR833" s="11"/>
      <c r="BS833" s="11"/>
      <c r="BT833" s="11"/>
      <c r="BU833" s="11"/>
      <c r="BV833" s="11"/>
      <c r="BW833" s="11"/>
      <c r="BX833" s="11"/>
      <c r="BY833" s="11"/>
      <c r="BZ833" s="11"/>
      <c r="CA833" s="11"/>
      <c r="CB833" s="11"/>
      <c r="CC833" s="11"/>
      <c r="CD833" s="11"/>
      <c r="CE833" s="11"/>
      <c r="CF833" s="11"/>
      <c r="CG833" s="11"/>
    </row>
    <row r="834" spans="19:85" hidden="1" x14ac:dyDescent="0.3"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1"/>
      <c r="BH834" s="11"/>
      <c r="BI834" s="11"/>
      <c r="BJ834" s="11"/>
      <c r="BK834" s="11"/>
      <c r="BL834" s="11"/>
      <c r="BM834" s="11"/>
      <c r="BN834" s="11"/>
      <c r="BO834" s="11"/>
      <c r="BP834" s="11"/>
      <c r="BQ834" s="11"/>
      <c r="BR834" s="11"/>
      <c r="BS834" s="11"/>
      <c r="BT834" s="11"/>
      <c r="BU834" s="11"/>
      <c r="BV834" s="11"/>
      <c r="BW834" s="11"/>
      <c r="BX834" s="11"/>
      <c r="BY834" s="11"/>
      <c r="BZ834" s="11"/>
      <c r="CA834" s="11"/>
      <c r="CB834" s="11"/>
      <c r="CC834" s="11"/>
      <c r="CD834" s="11"/>
      <c r="CE834" s="11"/>
      <c r="CF834" s="11"/>
      <c r="CG834" s="11"/>
    </row>
    <row r="835" spans="19:85" hidden="1" x14ac:dyDescent="0.3"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1"/>
      <c r="BH835" s="11"/>
      <c r="BI835" s="11"/>
      <c r="BJ835" s="11"/>
      <c r="BK835" s="11"/>
      <c r="BL835" s="11"/>
      <c r="BM835" s="11"/>
      <c r="BN835" s="11"/>
      <c r="BO835" s="11"/>
      <c r="BP835" s="11"/>
      <c r="BQ835" s="11"/>
      <c r="BR835" s="11"/>
      <c r="BS835" s="11"/>
      <c r="BT835" s="11"/>
      <c r="BU835" s="11"/>
      <c r="BV835" s="11"/>
      <c r="BW835" s="11"/>
      <c r="BX835" s="11"/>
      <c r="BY835" s="11"/>
      <c r="BZ835" s="11"/>
      <c r="CA835" s="11"/>
      <c r="CB835" s="11"/>
      <c r="CC835" s="11"/>
      <c r="CD835" s="11"/>
      <c r="CE835" s="11"/>
      <c r="CF835" s="11"/>
      <c r="CG835" s="11"/>
    </row>
    <row r="836" spans="19:85" hidden="1" x14ac:dyDescent="0.3"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1"/>
      <c r="BH836" s="11"/>
      <c r="BI836" s="11"/>
      <c r="BJ836" s="11"/>
      <c r="BK836" s="11"/>
      <c r="BL836" s="11"/>
      <c r="BM836" s="11"/>
      <c r="BN836" s="11"/>
      <c r="BO836" s="11"/>
      <c r="BP836" s="11"/>
      <c r="BQ836" s="11"/>
      <c r="BR836" s="11"/>
      <c r="BS836" s="11"/>
      <c r="BT836" s="11"/>
      <c r="BU836" s="11"/>
      <c r="BV836" s="11"/>
      <c r="BW836" s="11"/>
      <c r="BX836" s="11"/>
      <c r="BY836" s="11"/>
      <c r="BZ836" s="11"/>
      <c r="CA836" s="11"/>
      <c r="CB836" s="11"/>
      <c r="CC836" s="11"/>
      <c r="CD836" s="11"/>
      <c r="CE836" s="11"/>
      <c r="CF836" s="11"/>
      <c r="CG836" s="11"/>
    </row>
    <row r="837" spans="19:85" hidden="1" x14ac:dyDescent="0.3"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1"/>
      <c r="BH837" s="11"/>
      <c r="BI837" s="11"/>
      <c r="BJ837" s="11"/>
      <c r="BK837" s="11"/>
      <c r="BL837" s="11"/>
      <c r="BM837" s="11"/>
      <c r="BN837" s="11"/>
      <c r="BO837" s="11"/>
      <c r="BP837" s="11"/>
      <c r="BQ837" s="11"/>
      <c r="BR837" s="11"/>
      <c r="BS837" s="11"/>
      <c r="BT837" s="11"/>
      <c r="BU837" s="11"/>
      <c r="BV837" s="11"/>
      <c r="BW837" s="11"/>
      <c r="BX837" s="11"/>
      <c r="BY837" s="11"/>
      <c r="BZ837" s="11"/>
      <c r="CA837" s="11"/>
      <c r="CB837" s="11"/>
      <c r="CC837" s="11"/>
      <c r="CD837" s="11"/>
      <c r="CE837" s="11"/>
      <c r="CF837" s="11"/>
      <c r="CG837" s="11"/>
    </row>
    <row r="838" spans="19:85" hidden="1" x14ac:dyDescent="0.3"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1"/>
      <c r="BH838" s="11"/>
      <c r="BI838" s="11"/>
      <c r="BJ838" s="11"/>
      <c r="BK838" s="11"/>
      <c r="BL838" s="11"/>
      <c r="BM838" s="11"/>
      <c r="BN838" s="11"/>
      <c r="BO838" s="11"/>
      <c r="BP838" s="11"/>
      <c r="BQ838" s="11"/>
      <c r="BR838" s="11"/>
      <c r="BS838" s="11"/>
      <c r="BT838" s="11"/>
      <c r="BU838" s="11"/>
      <c r="BV838" s="11"/>
      <c r="BW838" s="11"/>
      <c r="BX838" s="11"/>
      <c r="BY838" s="11"/>
      <c r="BZ838" s="11"/>
      <c r="CA838" s="11"/>
      <c r="CB838" s="11"/>
      <c r="CC838" s="11"/>
      <c r="CD838" s="11"/>
      <c r="CE838" s="11"/>
      <c r="CF838" s="11"/>
      <c r="CG838" s="11"/>
    </row>
    <row r="839" spans="19:85" hidden="1" x14ac:dyDescent="0.3"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1"/>
      <c r="BH839" s="11"/>
      <c r="BI839" s="11"/>
      <c r="BJ839" s="11"/>
      <c r="BK839" s="11"/>
      <c r="BL839" s="11"/>
      <c r="BM839" s="11"/>
      <c r="BN839" s="11"/>
      <c r="BO839" s="11"/>
      <c r="BP839" s="11"/>
      <c r="BQ839" s="11"/>
      <c r="BR839" s="11"/>
      <c r="BS839" s="11"/>
      <c r="BT839" s="11"/>
      <c r="BU839" s="11"/>
      <c r="BV839" s="11"/>
      <c r="BW839" s="11"/>
      <c r="BX839" s="11"/>
      <c r="BY839" s="11"/>
      <c r="BZ839" s="11"/>
      <c r="CA839" s="11"/>
      <c r="CB839" s="11"/>
      <c r="CC839" s="11"/>
      <c r="CD839" s="11"/>
      <c r="CE839" s="11"/>
      <c r="CF839" s="11"/>
      <c r="CG839" s="11"/>
    </row>
    <row r="840" spans="19:85" hidden="1" x14ac:dyDescent="0.3"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1"/>
      <c r="BH840" s="11"/>
      <c r="BI840" s="11"/>
      <c r="BJ840" s="11"/>
      <c r="BK840" s="11"/>
      <c r="BL840" s="11"/>
      <c r="BM840" s="11"/>
      <c r="BN840" s="11"/>
      <c r="BO840" s="11"/>
      <c r="BP840" s="11"/>
      <c r="BQ840" s="11"/>
      <c r="BR840" s="11"/>
      <c r="BS840" s="11"/>
      <c r="BT840" s="11"/>
      <c r="BU840" s="11"/>
      <c r="BV840" s="11"/>
      <c r="BW840" s="11"/>
      <c r="BX840" s="11"/>
      <c r="BY840" s="11"/>
      <c r="BZ840" s="11"/>
      <c r="CA840" s="11"/>
      <c r="CB840" s="11"/>
      <c r="CC840" s="11"/>
      <c r="CD840" s="11"/>
      <c r="CE840" s="11"/>
      <c r="CF840" s="11"/>
      <c r="CG840" s="11"/>
    </row>
    <row r="841" spans="19:85" hidden="1" x14ac:dyDescent="0.3"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1"/>
      <c r="BH841" s="11"/>
      <c r="BI841" s="11"/>
      <c r="BJ841" s="11"/>
      <c r="BK841" s="11"/>
      <c r="BL841" s="11"/>
      <c r="BM841" s="11"/>
      <c r="BN841" s="11"/>
      <c r="BO841" s="11"/>
      <c r="BP841" s="11"/>
      <c r="BQ841" s="11"/>
      <c r="BR841" s="11"/>
      <c r="BS841" s="11"/>
      <c r="BT841" s="11"/>
      <c r="BU841" s="11"/>
      <c r="BV841" s="11"/>
      <c r="BW841" s="11"/>
      <c r="BX841" s="11"/>
      <c r="BY841" s="11"/>
      <c r="BZ841" s="11"/>
      <c r="CA841" s="11"/>
      <c r="CB841" s="11"/>
      <c r="CC841" s="11"/>
      <c r="CD841" s="11"/>
      <c r="CE841" s="11"/>
      <c r="CF841" s="11"/>
      <c r="CG841" s="11"/>
    </row>
    <row r="842" spans="19:85" hidden="1" x14ac:dyDescent="0.3"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1"/>
      <c r="BH842" s="11"/>
      <c r="BI842" s="11"/>
      <c r="BJ842" s="11"/>
      <c r="BK842" s="11"/>
      <c r="BL842" s="11"/>
      <c r="BM842" s="11"/>
      <c r="BN842" s="11"/>
      <c r="BO842" s="11"/>
      <c r="BP842" s="11"/>
      <c r="BQ842" s="11"/>
      <c r="BR842" s="11"/>
      <c r="BS842" s="11"/>
      <c r="BT842" s="11"/>
      <c r="BU842" s="11"/>
      <c r="BV842" s="11"/>
      <c r="BW842" s="11"/>
      <c r="BX842" s="11"/>
      <c r="BY842" s="11"/>
      <c r="BZ842" s="11"/>
      <c r="CA842" s="11"/>
      <c r="CB842" s="11"/>
      <c r="CC842" s="11"/>
      <c r="CD842" s="11"/>
      <c r="CE842" s="11"/>
      <c r="CF842" s="11"/>
      <c r="CG842" s="11"/>
    </row>
    <row r="843" spans="19:85" hidden="1" x14ac:dyDescent="0.3"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1"/>
      <c r="BH843" s="11"/>
      <c r="BI843" s="11"/>
      <c r="BJ843" s="11"/>
      <c r="BK843" s="11"/>
      <c r="BL843" s="11"/>
      <c r="BM843" s="11"/>
      <c r="BN843" s="11"/>
      <c r="BO843" s="11"/>
      <c r="BP843" s="11"/>
      <c r="BQ843" s="11"/>
      <c r="BR843" s="11"/>
      <c r="BS843" s="11"/>
      <c r="BT843" s="11"/>
      <c r="BU843" s="11"/>
      <c r="BV843" s="11"/>
      <c r="BW843" s="11"/>
      <c r="BX843" s="11"/>
      <c r="BY843" s="11"/>
      <c r="BZ843" s="11"/>
      <c r="CA843" s="11"/>
      <c r="CB843" s="11"/>
      <c r="CC843" s="11"/>
      <c r="CD843" s="11"/>
      <c r="CE843" s="11"/>
      <c r="CF843" s="11"/>
      <c r="CG843" s="11"/>
    </row>
    <row r="844" spans="19:85" hidden="1" x14ac:dyDescent="0.3"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1"/>
      <c r="BH844" s="11"/>
      <c r="BI844" s="11"/>
      <c r="BJ844" s="11"/>
      <c r="BK844" s="11"/>
      <c r="BL844" s="11"/>
      <c r="BM844" s="11"/>
      <c r="BN844" s="11"/>
      <c r="BO844" s="11"/>
      <c r="BP844" s="11"/>
      <c r="BQ844" s="11"/>
      <c r="BR844" s="11"/>
      <c r="BS844" s="11"/>
      <c r="BT844" s="11"/>
      <c r="BU844" s="11"/>
      <c r="BV844" s="11"/>
      <c r="BW844" s="11"/>
      <c r="BX844" s="11"/>
      <c r="BY844" s="11"/>
      <c r="BZ844" s="11"/>
      <c r="CA844" s="11"/>
      <c r="CB844" s="11"/>
      <c r="CC844" s="11"/>
      <c r="CD844" s="11"/>
      <c r="CE844" s="11"/>
      <c r="CF844" s="11"/>
      <c r="CG844" s="11"/>
    </row>
    <row r="845" spans="19:85" hidden="1" x14ac:dyDescent="0.3"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1"/>
      <c r="BH845" s="11"/>
      <c r="BI845" s="11"/>
      <c r="BJ845" s="11"/>
      <c r="BK845" s="11"/>
      <c r="BL845" s="11"/>
      <c r="BM845" s="11"/>
      <c r="BN845" s="11"/>
      <c r="BO845" s="11"/>
      <c r="BP845" s="11"/>
      <c r="BQ845" s="11"/>
      <c r="BR845" s="11"/>
      <c r="BS845" s="11"/>
      <c r="BT845" s="11"/>
      <c r="BU845" s="11"/>
      <c r="BV845" s="11"/>
      <c r="BW845" s="11"/>
      <c r="BX845" s="11"/>
      <c r="BY845" s="11"/>
      <c r="BZ845" s="11"/>
      <c r="CA845" s="11"/>
      <c r="CB845" s="11"/>
      <c r="CC845" s="11"/>
      <c r="CD845" s="11"/>
      <c r="CE845" s="11"/>
      <c r="CF845" s="11"/>
      <c r="CG845" s="11"/>
    </row>
    <row r="846" spans="19:85" hidden="1" x14ac:dyDescent="0.3"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1"/>
      <c r="BH846" s="11"/>
      <c r="BI846" s="11"/>
      <c r="BJ846" s="11"/>
      <c r="BK846" s="11"/>
      <c r="BL846" s="11"/>
      <c r="BM846" s="11"/>
      <c r="BN846" s="11"/>
      <c r="BO846" s="11"/>
      <c r="BP846" s="11"/>
      <c r="BQ846" s="11"/>
      <c r="BR846" s="11"/>
      <c r="BS846" s="11"/>
      <c r="BT846" s="11"/>
      <c r="BU846" s="11"/>
      <c r="BV846" s="11"/>
      <c r="BW846" s="11"/>
      <c r="BX846" s="11"/>
      <c r="BY846" s="11"/>
      <c r="BZ846" s="11"/>
      <c r="CA846" s="11"/>
      <c r="CB846" s="11"/>
      <c r="CC846" s="11"/>
      <c r="CD846" s="11"/>
      <c r="CE846" s="11"/>
      <c r="CF846" s="11"/>
      <c r="CG846" s="11"/>
    </row>
    <row r="847" spans="19:85" hidden="1" x14ac:dyDescent="0.3"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1"/>
      <c r="BH847" s="11"/>
      <c r="BI847" s="11"/>
      <c r="BJ847" s="11"/>
      <c r="BK847" s="11"/>
      <c r="BL847" s="11"/>
      <c r="BM847" s="11"/>
      <c r="BN847" s="11"/>
      <c r="BO847" s="11"/>
      <c r="BP847" s="11"/>
      <c r="BQ847" s="11"/>
      <c r="BR847" s="11"/>
      <c r="BS847" s="11"/>
      <c r="BT847" s="11"/>
      <c r="BU847" s="11"/>
      <c r="BV847" s="11"/>
      <c r="BW847" s="11"/>
      <c r="BX847" s="11"/>
      <c r="BY847" s="11"/>
      <c r="BZ847" s="11"/>
      <c r="CA847" s="11"/>
      <c r="CB847" s="11"/>
      <c r="CC847" s="11"/>
      <c r="CD847" s="11"/>
      <c r="CE847" s="11"/>
      <c r="CF847" s="11"/>
      <c r="CG847" s="11"/>
    </row>
    <row r="848" spans="19:85" hidden="1" x14ac:dyDescent="0.3"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1"/>
      <c r="BH848" s="11"/>
      <c r="BI848" s="11"/>
      <c r="BJ848" s="11"/>
      <c r="BK848" s="11"/>
      <c r="BL848" s="11"/>
      <c r="BM848" s="11"/>
      <c r="BN848" s="11"/>
      <c r="BO848" s="11"/>
      <c r="BP848" s="11"/>
      <c r="BQ848" s="11"/>
      <c r="BR848" s="11"/>
      <c r="BS848" s="11"/>
      <c r="BT848" s="11"/>
      <c r="BU848" s="11"/>
      <c r="BV848" s="11"/>
      <c r="BW848" s="11"/>
      <c r="BX848" s="11"/>
      <c r="BY848" s="11"/>
      <c r="BZ848" s="11"/>
      <c r="CA848" s="11"/>
      <c r="CB848" s="11"/>
      <c r="CC848" s="11"/>
      <c r="CD848" s="11"/>
      <c r="CE848" s="11"/>
      <c r="CF848" s="11"/>
      <c r="CG848" s="11"/>
    </row>
    <row r="849" spans="19:85" hidden="1" x14ac:dyDescent="0.3"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1"/>
      <c r="BH849" s="11"/>
      <c r="BI849" s="11"/>
      <c r="BJ849" s="11"/>
      <c r="BK849" s="11"/>
      <c r="BL849" s="11"/>
      <c r="BM849" s="11"/>
      <c r="BN849" s="11"/>
      <c r="BO849" s="11"/>
      <c r="BP849" s="11"/>
      <c r="BQ849" s="11"/>
      <c r="BR849" s="11"/>
      <c r="BS849" s="11"/>
      <c r="BT849" s="11"/>
      <c r="BU849" s="11"/>
      <c r="BV849" s="11"/>
      <c r="BW849" s="11"/>
      <c r="BX849" s="11"/>
      <c r="BY849" s="11"/>
      <c r="BZ849" s="11"/>
      <c r="CA849" s="11"/>
      <c r="CB849" s="11"/>
      <c r="CC849" s="11"/>
      <c r="CD849" s="11"/>
      <c r="CE849" s="11"/>
      <c r="CF849" s="11"/>
      <c r="CG849" s="11"/>
    </row>
    <row r="850" spans="19:85" hidden="1" x14ac:dyDescent="0.3"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1"/>
      <c r="BH850" s="11"/>
      <c r="BI850" s="11"/>
      <c r="BJ850" s="11"/>
      <c r="BK850" s="11"/>
      <c r="BL850" s="11"/>
      <c r="BM850" s="11"/>
      <c r="BN850" s="11"/>
      <c r="BO850" s="11"/>
      <c r="BP850" s="11"/>
      <c r="BQ850" s="11"/>
      <c r="BR850" s="11"/>
      <c r="BS850" s="11"/>
      <c r="BT850" s="11"/>
      <c r="BU850" s="11"/>
      <c r="BV850" s="11"/>
      <c r="BW850" s="11"/>
      <c r="BX850" s="11"/>
      <c r="BY850" s="11"/>
      <c r="BZ850" s="11"/>
      <c r="CA850" s="11"/>
      <c r="CB850" s="11"/>
      <c r="CC850" s="11"/>
      <c r="CD850" s="11"/>
      <c r="CE850" s="11"/>
      <c r="CF850" s="11"/>
      <c r="CG850" s="11"/>
    </row>
    <row r="851" spans="19:85" hidden="1" x14ac:dyDescent="0.3"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1"/>
      <c r="BH851" s="11"/>
      <c r="BI851" s="11"/>
      <c r="BJ851" s="11"/>
      <c r="BK851" s="11"/>
      <c r="BL851" s="11"/>
      <c r="BM851" s="11"/>
      <c r="BN851" s="11"/>
      <c r="BO851" s="11"/>
      <c r="BP851" s="11"/>
      <c r="BQ851" s="11"/>
      <c r="BR851" s="11"/>
      <c r="BS851" s="11"/>
      <c r="BT851" s="11"/>
      <c r="BU851" s="11"/>
      <c r="BV851" s="11"/>
      <c r="BW851" s="11"/>
      <c r="BX851" s="11"/>
      <c r="BY851" s="11"/>
      <c r="BZ851" s="11"/>
      <c r="CA851" s="11"/>
      <c r="CB851" s="11"/>
      <c r="CC851" s="11"/>
      <c r="CD851" s="11"/>
      <c r="CE851" s="11"/>
      <c r="CF851" s="11"/>
      <c r="CG851" s="11"/>
    </row>
    <row r="852" spans="19:85" hidden="1" x14ac:dyDescent="0.3"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1"/>
      <c r="BH852" s="11"/>
      <c r="BI852" s="11"/>
      <c r="BJ852" s="11"/>
      <c r="BK852" s="11"/>
      <c r="BL852" s="11"/>
      <c r="BM852" s="11"/>
      <c r="BN852" s="11"/>
      <c r="BO852" s="11"/>
      <c r="BP852" s="11"/>
      <c r="BQ852" s="11"/>
      <c r="BR852" s="11"/>
      <c r="BS852" s="11"/>
      <c r="BT852" s="11"/>
      <c r="BU852" s="11"/>
      <c r="BV852" s="11"/>
      <c r="BW852" s="11"/>
      <c r="BX852" s="11"/>
      <c r="BY852" s="11"/>
      <c r="BZ852" s="11"/>
      <c r="CA852" s="11"/>
      <c r="CB852" s="11"/>
      <c r="CC852" s="11"/>
      <c r="CD852" s="11"/>
      <c r="CE852" s="11"/>
      <c r="CF852" s="11"/>
      <c r="CG852" s="11"/>
    </row>
    <row r="853" spans="19:85" hidden="1" x14ac:dyDescent="0.3"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1"/>
      <c r="BH853" s="11"/>
      <c r="BI853" s="11"/>
      <c r="BJ853" s="11"/>
      <c r="BK853" s="11"/>
      <c r="BL853" s="11"/>
      <c r="BM853" s="11"/>
      <c r="BN853" s="11"/>
      <c r="BO853" s="11"/>
      <c r="BP853" s="11"/>
      <c r="BQ853" s="11"/>
      <c r="BR853" s="11"/>
      <c r="BS853" s="11"/>
      <c r="BT853" s="11"/>
      <c r="BU853" s="11"/>
      <c r="BV853" s="11"/>
      <c r="BW853" s="11"/>
      <c r="BX853" s="11"/>
      <c r="BY853" s="11"/>
      <c r="BZ853" s="11"/>
      <c r="CA853" s="11"/>
      <c r="CB853" s="11"/>
      <c r="CC853" s="11"/>
      <c r="CD853" s="11"/>
      <c r="CE853" s="11"/>
      <c r="CF853" s="11"/>
      <c r="CG853" s="11"/>
    </row>
    <row r="854" spans="19:85" hidden="1" x14ac:dyDescent="0.3"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1"/>
      <c r="BH854" s="11"/>
      <c r="BI854" s="11"/>
      <c r="BJ854" s="11"/>
      <c r="BK854" s="11"/>
      <c r="BL854" s="11"/>
      <c r="BM854" s="11"/>
      <c r="BN854" s="11"/>
      <c r="BO854" s="11"/>
      <c r="BP854" s="11"/>
      <c r="BQ854" s="11"/>
      <c r="BR854" s="11"/>
      <c r="BS854" s="11"/>
      <c r="BT854" s="11"/>
      <c r="BU854" s="11"/>
      <c r="BV854" s="11"/>
      <c r="BW854" s="11"/>
      <c r="BX854" s="11"/>
      <c r="BY854" s="11"/>
      <c r="BZ854" s="11"/>
      <c r="CA854" s="11"/>
      <c r="CB854" s="11"/>
      <c r="CC854" s="11"/>
      <c r="CD854" s="11"/>
      <c r="CE854" s="11"/>
      <c r="CF854" s="11"/>
      <c r="CG854" s="11"/>
    </row>
    <row r="855" spans="19:85" hidden="1" x14ac:dyDescent="0.3"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1"/>
      <c r="BH855" s="11"/>
      <c r="BI855" s="11"/>
      <c r="BJ855" s="11"/>
      <c r="BK855" s="11"/>
      <c r="BL855" s="11"/>
      <c r="BM855" s="11"/>
      <c r="BN855" s="11"/>
      <c r="BO855" s="11"/>
      <c r="BP855" s="11"/>
      <c r="BQ855" s="11"/>
      <c r="BR855" s="11"/>
      <c r="BS855" s="11"/>
      <c r="BT855" s="11"/>
      <c r="BU855" s="11"/>
      <c r="BV855" s="11"/>
      <c r="BW855" s="11"/>
      <c r="BX855" s="11"/>
      <c r="BY855" s="11"/>
      <c r="BZ855" s="11"/>
      <c r="CA855" s="11"/>
      <c r="CB855" s="11"/>
      <c r="CC855" s="11"/>
      <c r="CD855" s="11"/>
      <c r="CE855" s="11"/>
      <c r="CF855" s="11"/>
      <c r="CG855" s="11"/>
    </row>
    <row r="856" spans="19:85" hidden="1" x14ac:dyDescent="0.3"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1"/>
      <c r="BH856" s="11"/>
      <c r="BI856" s="11"/>
      <c r="BJ856" s="11"/>
      <c r="BK856" s="11"/>
      <c r="BL856" s="11"/>
      <c r="BM856" s="11"/>
      <c r="BN856" s="11"/>
      <c r="BO856" s="11"/>
      <c r="BP856" s="11"/>
      <c r="BQ856" s="11"/>
      <c r="BR856" s="11"/>
      <c r="BS856" s="11"/>
      <c r="BT856" s="11"/>
      <c r="BU856" s="11"/>
      <c r="BV856" s="11"/>
      <c r="BW856" s="11"/>
      <c r="BX856" s="11"/>
      <c r="BY856" s="11"/>
      <c r="BZ856" s="11"/>
      <c r="CA856" s="11"/>
      <c r="CB856" s="11"/>
      <c r="CC856" s="11"/>
      <c r="CD856" s="11"/>
      <c r="CE856" s="11"/>
      <c r="CF856" s="11"/>
      <c r="CG856" s="11"/>
    </row>
    <row r="857" spans="19:85" hidden="1" x14ac:dyDescent="0.3"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1"/>
      <c r="BH857" s="11"/>
      <c r="BI857" s="11"/>
      <c r="BJ857" s="11"/>
      <c r="BK857" s="11"/>
      <c r="BL857" s="11"/>
      <c r="BM857" s="11"/>
      <c r="BN857" s="11"/>
      <c r="BO857" s="11"/>
      <c r="BP857" s="11"/>
      <c r="BQ857" s="11"/>
      <c r="BR857" s="11"/>
      <c r="BS857" s="11"/>
      <c r="BT857" s="11"/>
      <c r="BU857" s="11"/>
      <c r="BV857" s="11"/>
      <c r="BW857" s="11"/>
      <c r="BX857" s="11"/>
      <c r="BY857" s="11"/>
      <c r="BZ857" s="11"/>
      <c r="CA857" s="11"/>
      <c r="CB857" s="11"/>
      <c r="CC857" s="11"/>
      <c r="CD857" s="11"/>
      <c r="CE857" s="11"/>
      <c r="CF857" s="11"/>
      <c r="CG857" s="11"/>
    </row>
    <row r="858" spans="19:85" hidden="1" x14ac:dyDescent="0.3"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1"/>
      <c r="BH858" s="11"/>
      <c r="BI858" s="11"/>
      <c r="BJ858" s="11"/>
      <c r="BK858" s="11"/>
      <c r="BL858" s="11"/>
      <c r="BM858" s="11"/>
      <c r="BN858" s="11"/>
      <c r="BO858" s="11"/>
      <c r="BP858" s="11"/>
      <c r="BQ858" s="11"/>
      <c r="BR858" s="11"/>
      <c r="BS858" s="11"/>
      <c r="BT858" s="11"/>
      <c r="BU858" s="11"/>
      <c r="BV858" s="11"/>
      <c r="BW858" s="11"/>
      <c r="BX858" s="11"/>
      <c r="BY858" s="11"/>
      <c r="BZ858" s="11"/>
      <c r="CA858" s="11"/>
      <c r="CB858" s="11"/>
      <c r="CC858" s="11"/>
      <c r="CD858" s="11"/>
      <c r="CE858" s="11"/>
      <c r="CF858" s="11"/>
      <c r="CG858" s="11"/>
    </row>
    <row r="859" spans="19:85" hidden="1" x14ac:dyDescent="0.3"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1"/>
      <c r="BH859" s="11"/>
      <c r="BI859" s="11"/>
      <c r="BJ859" s="11"/>
      <c r="BK859" s="11"/>
      <c r="BL859" s="11"/>
      <c r="BM859" s="11"/>
      <c r="BN859" s="11"/>
      <c r="BO859" s="11"/>
      <c r="BP859" s="11"/>
      <c r="BQ859" s="11"/>
      <c r="BR859" s="11"/>
      <c r="BS859" s="11"/>
      <c r="BT859" s="11"/>
      <c r="BU859" s="11"/>
      <c r="BV859" s="11"/>
      <c r="BW859" s="11"/>
      <c r="BX859" s="11"/>
      <c r="BY859" s="11"/>
      <c r="BZ859" s="11"/>
      <c r="CA859" s="11"/>
      <c r="CB859" s="11"/>
      <c r="CC859" s="11"/>
      <c r="CD859" s="11"/>
      <c r="CE859" s="11"/>
      <c r="CF859" s="11"/>
      <c r="CG859" s="11"/>
    </row>
    <row r="860" spans="19:85" hidden="1" x14ac:dyDescent="0.3"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1"/>
      <c r="BH860" s="11"/>
      <c r="BI860" s="11"/>
      <c r="BJ860" s="11"/>
      <c r="BK860" s="11"/>
      <c r="BL860" s="11"/>
      <c r="BM860" s="11"/>
      <c r="BN860" s="11"/>
      <c r="BO860" s="11"/>
      <c r="BP860" s="11"/>
      <c r="BQ860" s="11"/>
      <c r="BR860" s="11"/>
      <c r="BS860" s="11"/>
      <c r="BT860" s="11"/>
      <c r="BU860" s="11"/>
      <c r="BV860" s="11"/>
      <c r="BW860" s="11"/>
      <c r="BX860" s="11"/>
      <c r="BY860" s="11"/>
      <c r="BZ860" s="11"/>
      <c r="CA860" s="11"/>
      <c r="CB860" s="11"/>
      <c r="CC860" s="11"/>
      <c r="CD860" s="11"/>
      <c r="CE860" s="11"/>
      <c r="CF860" s="11"/>
      <c r="CG860" s="11"/>
    </row>
    <row r="861" spans="19:85" hidden="1" x14ac:dyDescent="0.3"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1"/>
      <c r="BH861" s="11"/>
      <c r="BI861" s="11"/>
      <c r="BJ861" s="11"/>
      <c r="BK861" s="11"/>
      <c r="BL861" s="11"/>
      <c r="BM861" s="11"/>
      <c r="BN861" s="11"/>
      <c r="BO861" s="11"/>
      <c r="BP861" s="11"/>
      <c r="BQ861" s="11"/>
      <c r="BR861" s="11"/>
      <c r="BS861" s="11"/>
      <c r="BT861" s="11"/>
      <c r="BU861" s="11"/>
      <c r="BV861" s="11"/>
      <c r="BW861" s="11"/>
      <c r="BX861" s="11"/>
      <c r="BY861" s="11"/>
      <c r="BZ861" s="11"/>
      <c r="CA861" s="11"/>
      <c r="CB861" s="11"/>
      <c r="CC861" s="11"/>
      <c r="CD861" s="11"/>
      <c r="CE861" s="11"/>
      <c r="CF861" s="11"/>
      <c r="CG861" s="11"/>
    </row>
    <row r="862" spans="19:85" hidden="1" x14ac:dyDescent="0.3"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1"/>
      <c r="BH862" s="11"/>
      <c r="BI862" s="11"/>
      <c r="BJ862" s="11"/>
      <c r="BK862" s="11"/>
      <c r="BL862" s="11"/>
      <c r="BM862" s="11"/>
      <c r="BN862" s="11"/>
      <c r="BO862" s="11"/>
      <c r="BP862" s="11"/>
      <c r="BQ862" s="11"/>
      <c r="BR862" s="11"/>
      <c r="BS862" s="11"/>
      <c r="BT862" s="11"/>
      <c r="BU862" s="11"/>
      <c r="BV862" s="11"/>
      <c r="BW862" s="11"/>
      <c r="BX862" s="11"/>
      <c r="BY862" s="11"/>
      <c r="BZ862" s="11"/>
      <c r="CA862" s="11"/>
      <c r="CB862" s="11"/>
      <c r="CC862" s="11"/>
      <c r="CD862" s="11"/>
      <c r="CE862" s="11"/>
      <c r="CF862" s="11"/>
      <c r="CG862" s="11"/>
    </row>
    <row r="863" spans="19:85" hidden="1" x14ac:dyDescent="0.3"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1"/>
      <c r="BH863" s="11"/>
      <c r="BI863" s="11"/>
      <c r="BJ863" s="11"/>
      <c r="BK863" s="11"/>
      <c r="BL863" s="11"/>
      <c r="BM863" s="11"/>
      <c r="BN863" s="11"/>
      <c r="BO863" s="11"/>
      <c r="BP863" s="11"/>
      <c r="BQ863" s="11"/>
      <c r="BR863" s="11"/>
      <c r="BS863" s="11"/>
      <c r="BT863" s="11"/>
      <c r="BU863" s="11"/>
      <c r="BV863" s="11"/>
      <c r="BW863" s="11"/>
      <c r="BX863" s="11"/>
      <c r="BY863" s="11"/>
      <c r="BZ863" s="11"/>
      <c r="CA863" s="11"/>
      <c r="CB863" s="11"/>
      <c r="CC863" s="11"/>
      <c r="CD863" s="11"/>
      <c r="CE863" s="11"/>
      <c r="CF863" s="11"/>
      <c r="CG863" s="11"/>
    </row>
    <row r="864" spans="19:85" hidden="1" x14ac:dyDescent="0.3"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1"/>
      <c r="BH864" s="11"/>
      <c r="BI864" s="11"/>
      <c r="BJ864" s="11"/>
      <c r="BK864" s="11"/>
      <c r="BL864" s="11"/>
      <c r="BM864" s="11"/>
      <c r="BN864" s="11"/>
      <c r="BO864" s="11"/>
      <c r="BP864" s="11"/>
      <c r="BQ864" s="11"/>
      <c r="BR864" s="11"/>
      <c r="BS864" s="11"/>
      <c r="BT864" s="11"/>
      <c r="BU864" s="11"/>
      <c r="BV864" s="11"/>
      <c r="BW864" s="11"/>
      <c r="BX864" s="11"/>
      <c r="BY864" s="11"/>
      <c r="BZ864" s="11"/>
      <c r="CA864" s="11"/>
      <c r="CB864" s="11"/>
      <c r="CC864" s="11"/>
      <c r="CD864" s="11"/>
      <c r="CE864" s="11"/>
      <c r="CF864" s="11"/>
      <c r="CG864" s="11"/>
    </row>
    <row r="865" spans="19:85" hidden="1" x14ac:dyDescent="0.3"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1"/>
      <c r="BH865" s="11"/>
      <c r="BI865" s="11"/>
      <c r="BJ865" s="11"/>
      <c r="BK865" s="11"/>
      <c r="BL865" s="11"/>
      <c r="BM865" s="11"/>
      <c r="BN865" s="11"/>
      <c r="BO865" s="11"/>
      <c r="BP865" s="11"/>
      <c r="BQ865" s="11"/>
      <c r="BR865" s="11"/>
      <c r="BS865" s="11"/>
      <c r="BT865" s="11"/>
      <c r="BU865" s="11"/>
      <c r="BV865" s="11"/>
      <c r="BW865" s="11"/>
      <c r="BX865" s="11"/>
      <c r="BY865" s="11"/>
      <c r="BZ865" s="11"/>
      <c r="CA865" s="11"/>
      <c r="CB865" s="11"/>
      <c r="CC865" s="11"/>
      <c r="CD865" s="11"/>
      <c r="CE865" s="11"/>
      <c r="CF865" s="11"/>
      <c r="CG865" s="11"/>
    </row>
    <row r="866" spans="19:85" hidden="1" x14ac:dyDescent="0.3"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1"/>
      <c r="BH866" s="11"/>
      <c r="BI866" s="11"/>
      <c r="BJ866" s="11"/>
      <c r="BK866" s="11"/>
      <c r="BL866" s="11"/>
      <c r="BM866" s="11"/>
      <c r="BN866" s="11"/>
      <c r="BO866" s="11"/>
      <c r="BP866" s="11"/>
      <c r="BQ866" s="11"/>
      <c r="BR866" s="11"/>
      <c r="BS866" s="11"/>
      <c r="BT866" s="11"/>
      <c r="BU866" s="11"/>
      <c r="BV866" s="11"/>
      <c r="BW866" s="11"/>
      <c r="BX866" s="11"/>
      <c r="BY866" s="11"/>
      <c r="BZ866" s="11"/>
      <c r="CA866" s="11"/>
      <c r="CB866" s="11"/>
      <c r="CC866" s="11"/>
      <c r="CD866" s="11"/>
      <c r="CE866" s="11"/>
      <c r="CF866" s="11"/>
      <c r="CG866" s="11"/>
    </row>
    <row r="867" spans="19:85" hidden="1" x14ac:dyDescent="0.3"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1"/>
      <c r="BH867" s="11"/>
      <c r="BI867" s="11"/>
      <c r="BJ867" s="11"/>
      <c r="BK867" s="11"/>
      <c r="BL867" s="11"/>
      <c r="BM867" s="11"/>
      <c r="BN867" s="11"/>
      <c r="BO867" s="11"/>
      <c r="BP867" s="11"/>
      <c r="BQ867" s="11"/>
      <c r="BR867" s="11"/>
      <c r="BS867" s="11"/>
      <c r="BT867" s="11"/>
      <c r="BU867" s="11"/>
      <c r="BV867" s="11"/>
      <c r="BW867" s="11"/>
      <c r="BX867" s="11"/>
      <c r="BY867" s="11"/>
      <c r="BZ867" s="11"/>
      <c r="CA867" s="11"/>
      <c r="CB867" s="11"/>
      <c r="CC867" s="11"/>
      <c r="CD867" s="11"/>
      <c r="CE867" s="11"/>
      <c r="CF867" s="11"/>
      <c r="CG867" s="11"/>
    </row>
    <row r="868" spans="19:85" hidden="1" x14ac:dyDescent="0.3"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1"/>
      <c r="BH868" s="11"/>
      <c r="BI868" s="11"/>
      <c r="BJ868" s="11"/>
      <c r="BK868" s="11"/>
      <c r="BL868" s="11"/>
      <c r="BM868" s="11"/>
      <c r="BN868" s="11"/>
      <c r="BO868" s="11"/>
      <c r="BP868" s="11"/>
      <c r="BQ868" s="11"/>
      <c r="BR868" s="11"/>
      <c r="BS868" s="11"/>
      <c r="BT868" s="11"/>
      <c r="BU868" s="11"/>
      <c r="BV868" s="11"/>
      <c r="BW868" s="11"/>
      <c r="BX868" s="11"/>
      <c r="BY868" s="11"/>
      <c r="BZ868" s="11"/>
      <c r="CA868" s="11"/>
      <c r="CB868" s="11"/>
      <c r="CC868" s="11"/>
      <c r="CD868" s="11"/>
      <c r="CE868" s="11"/>
      <c r="CF868" s="11"/>
      <c r="CG868" s="11"/>
    </row>
    <row r="869" spans="19:85" hidden="1" x14ac:dyDescent="0.3"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1"/>
      <c r="BH869" s="11"/>
      <c r="BI869" s="11"/>
      <c r="BJ869" s="11"/>
      <c r="BK869" s="11"/>
      <c r="BL869" s="11"/>
      <c r="BM869" s="11"/>
      <c r="BN869" s="11"/>
      <c r="BO869" s="11"/>
      <c r="BP869" s="11"/>
      <c r="BQ869" s="11"/>
      <c r="BR869" s="11"/>
      <c r="BS869" s="11"/>
      <c r="BT869" s="11"/>
      <c r="BU869" s="11"/>
      <c r="BV869" s="11"/>
      <c r="BW869" s="11"/>
      <c r="BX869" s="11"/>
      <c r="BY869" s="11"/>
      <c r="BZ869" s="11"/>
      <c r="CA869" s="11"/>
      <c r="CB869" s="11"/>
      <c r="CC869" s="11"/>
      <c r="CD869" s="11"/>
      <c r="CE869" s="11"/>
      <c r="CF869" s="11"/>
      <c r="CG869" s="11"/>
    </row>
    <row r="870" spans="19:85" hidden="1" x14ac:dyDescent="0.3"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1"/>
      <c r="BH870" s="11"/>
      <c r="BI870" s="11"/>
      <c r="BJ870" s="11"/>
      <c r="BK870" s="11"/>
      <c r="BL870" s="11"/>
      <c r="BM870" s="11"/>
      <c r="BN870" s="11"/>
      <c r="BO870" s="11"/>
      <c r="BP870" s="11"/>
      <c r="BQ870" s="11"/>
      <c r="BR870" s="11"/>
      <c r="BS870" s="11"/>
      <c r="BT870" s="11"/>
      <c r="BU870" s="11"/>
      <c r="BV870" s="11"/>
      <c r="BW870" s="11"/>
      <c r="BX870" s="11"/>
      <c r="BY870" s="11"/>
      <c r="BZ870" s="11"/>
      <c r="CA870" s="11"/>
      <c r="CB870" s="11"/>
      <c r="CC870" s="11"/>
      <c r="CD870" s="11"/>
      <c r="CE870" s="11"/>
      <c r="CF870" s="11"/>
      <c r="CG870" s="11"/>
    </row>
    <row r="871" spans="19:85" hidden="1" x14ac:dyDescent="0.3"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1"/>
      <c r="BH871" s="11"/>
      <c r="BI871" s="11"/>
      <c r="BJ871" s="11"/>
      <c r="BK871" s="11"/>
      <c r="BL871" s="11"/>
      <c r="BM871" s="11"/>
      <c r="BN871" s="11"/>
      <c r="BO871" s="11"/>
      <c r="BP871" s="11"/>
      <c r="BQ871" s="11"/>
      <c r="BR871" s="11"/>
      <c r="BS871" s="11"/>
      <c r="BT871" s="11"/>
      <c r="BU871" s="11"/>
      <c r="BV871" s="11"/>
      <c r="BW871" s="11"/>
      <c r="BX871" s="11"/>
      <c r="BY871" s="11"/>
      <c r="BZ871" s="11"/>
      <c r="CA871" s="11"/>
      <c r="CB871" s="11"/>
      <c r="CC871" s="11"/>
      <c r="CD871" s="11"/>
      <c r="CE871" s="11"/>
      <c r="CF871" s="11"/>
      <c r="CG871" s="11"/>
    </row>
    <row r="872" spans="19:85" hidden="1" x14ac:dyDescent="0.3"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1"/>
      <c r="BH872" s="11"/>
      <c r="BI872" s="11"/>
      <c r="BJ872" s="11"/>
      <c r="BK872" s="11"/>
      <c r="BL872" s="11"/>
      <c r="BM872" s="11"/>
      <c r="BN872" s="11"/>
      <c r="BO872" s="11"/>
      <c r="BP872" s="11"/>
      <c r="BQ872" s="11"/>
      <c r="BR872" s="11"/>
      <c r="BS872" s="11"/>
      <c r="BT872" s="11"/>
      <c r="BU872" s="11"/>
      <c r="BV872" s="11"/>
      <c r="BW872" s="11"/>
      <c r="BX872" s="11"/>
      <c r="BY872" s="11"/>
      <c r="BZ872" s="11"/>
      <c r="CA872" s="11"/>
      <c r="CB872" s="11"/>
      <c r="CC872" s="11"/>
      <c r="CD872" s="11"/>
      <c r="CE872" s="11"/>
      <c r="CF872" s="11"/>
      <c r="CG872" s="11"/>
    </row>
    <row r="873" spans="19:85" hidden="1" x14ac:dyDescent="0.3"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1"/>
      <c r="BH873" s="11"/>
      <c r="BI873" s="11"/>
      <c r="BJ873" s="11"/>
      <c r="BK873" s="11"/>
      <c r="BL873" s="11"/>
      <c r="BM873" s="11"/>
      <c r="BN873" s="11"/>
      <c r="BO873" s="11"/>
      <c r="BP873" s="11"/>
      <c r="BQ873" s="11"/>
      <c r="BR873" s="11"/>
      <c r="BS873" s="11"/>
      <c r="BT873" s="11"/>
      <c r="BU873" s="11"/>
      <c r="BV873" s="11"/>
      <c r="BW873" s="11"/>
      <c r="BX873" s="11"/>
      <c r="BY873" s="11"/>
      <c r="BZ873" s="11"/>
      <c r="CA873" s="11"/>
      <c r="CB873" s="11"/>
      <c r="CC873" s="11"/>
      <c r="CD873" s="11"/>
      <c r="CE873" s="11"/>
      <c r="CF873" s="11"/>
      <c r="CG873" s="11"/>
    </row>
    <row r="874" spans="19:85" hidden="1" x14ac:dyDescent="0.3"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1"/>
      <c r="BH874" s="11"/>
      <c r="BI874" s="11"/>
      <c r="BJ874" s="11"/>
      <c r="BK874" s="11"/>
      <c r="BL874" s="11"/>
      <c r="BM874" s="11"/>
      <c r="BN874" s="11"/>
      <c r="BO874" s="11"/>
      <c r="BP874" s="11"/>
      <c r="BQ874" s="11"/>
      <c r="BR874" s="11"/>
      <c r="BS874" s="11"/>
      <c r="BT874" s="11"/>
      <c r="BU874" s="11"/>
      <c r="BV874" s="11"/>
      <c r="BW874" s="11"/>
      <c r="BX874" s="11"/>
      <c r="BY874" s="11"/>
      <c r="BZ874" s="11"/>
      <c r="CA874" s="11"/>
      <c r="CB874" s="11"/>
      <c r="CC874" s="11"/>
      <c r="CD874" s="11"/>
      <c r="CE874" s="11"/>
      <c r="CF874" s="11"/>
      <c r="CG874" s="11"/>
    </row>
    <row r="875" spans="19:85" hidden="1" x14ac:dyDescent="0.3"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1"/>
      <c r="BH875" s="11"/>
      <c r="BI875" s="11"/>
      <c r="BJ875" s="11"/>
      <c r="BK875" s="11"/>
      <c r="BL875" s="11"/>
      <c r="BM875" s="11"/>
      <c r="BN875" s="11"/>
      <c r="BO875" s="11"/>
      <c r="BP875" s="11"/>
      <c r="BQ875" s="11"/>
      <c r="BR875" s="11"/>
      <c r="BS875" s="11"/>
      <c r="BT875" s="11"/>
      <c r="BU875" s="11"/>
      <c r="BV875" s="11"/>
      <c r="BW875" s="11"/>
      <c r="BX875" s="11"/>
      <c r="BY875" s="11"/>
      <c r="BZ875" s="11"/>
      <c r="CA875" s="11"/>
      <c r="CB875" s="11"/>
      <c r="CC875" s="11"/>
      <c r="CD875" s="11"/>
      <c r="CE875" s="11"/>
      <c r="CF875" s="11"/>
      <c r="CG875" s="11"/>
    </row>
    <row r="876" spans="19:85" hidden="1" x14ac:dyDescent="0.3"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1"/>
      <c r="BH876" s="11"/>
      <c r="BI876" s="11"/>
      <c r="BJ876" s="11"/>
      <c r="BK876" s="11"/>
      <c r="BL876" s="11"/>
      <c r="BM876" s="11"/>
      <c r="BN876" s="11"/>
      <c r="BO876" s="11"/>
      <c r="BP876" s="11"/>
      <c r="BQ876" s="11"/>
      <c r="BR876" s="11"/>
      <c r="BS876" s="11"/>
      <c r="BT876" s="11"/>
      <c r="BU876" s="11"/>
      <c r="BV876" s="11"/>
      <c r="BW876" s="11"/>
      <c r="BX876" s="11"/>
      <c r="BY876" s="11"/>
      <c r="BZ876" s="11"/>
      <c r="CA876" s="11"/>
      <c r="CB876" s="11"/>
      <c r="CC876" s="11"/>
      <c r="CD876" s="11"/>
      <c r="CE876" s="11"/>
      <c r="CF876" s="11"/>
      <c r="CG876" s="11"/>
    </row>
  </sheetData>
  <sheetProtection algorithmName="SHA-512" hashValue="N/BOG+g0jsyrUiQfg3fjhBCZ862SU4Fr4DikmjFzpndBv96rCdNOGkNVc2vFqPrUl0q3ENweFQ9Nkke3bdYUbw==" saltValue="d0RFuZ5S5lKPxMTw0IJuNA==" spinCount="100000" sheet="1" objects="1" scenarios="1" selectLockedCells="1"/>
  <mergeCells count="39">
    <mergeCell ref="B21:J21"/>
    <mergeCell ref="P2:Q2"/>
    <mergeCell ref="P13:Q13"/>
    <mergeCell ref="P5:Q5"/>
    <mergeCell ref="P9:Q9"/>
    <mergeCell ref="P16:Q16"/>
    <mergeCell ref="P8:Q8"/>
    <mergeCell ref="P10:Q10"/>
    <mergeCell ref="P11:Q11"/>
    <mergeCell ref="P12:Q12"/>
    <mergeCell ref="P3:Q3"/>
    <mergeCell ref="P4:Q4"/>
    <mergeCell ref="P7:Q7"/>
    <mergeCell ref="P15:Q15"/>
    <mergeCell ref="D2:H2"/>
    <mergeCell ref="D18:H18"/>
    <mergeCell ref="A2:B2"/>
    <mergeCell ref="D9:H9"/>
    <mergeCell ref="D12:H12"/>
    <mergeCell ref="E4:G5"/>
    <mergeCell ref="E7:G8"/>
    <mergeCell ref="E10:G11"/>
    <mergeCell ref="D6:H6"/>
    <mergeCell ref="E13:G14"/>
    <mergeCell ref="E16:G17"/>
    <mergeCell ref="D15:H15"/>
    <mergeCell ref="B18:B19"/>
    <mergeCell ref="J2:N2"/>
    <mergeCell ref="J3:N3"/>
    <mergeCell ref="J6:N6"/>
    <mergeCell ref="J9:N9"/>
    <mergeCell ref="K16:M17"/>
    <mergeCell ref="K4:M5"/>
    <mergeCell ref="K7:M8"/>
    <mergeCell ref="K10:M11"/>
    <mergeCell ref="K13:M14"/>
    <mergeCell ref="J12:N12"/>
    <mergeCell ref="J15:N15"/>
    <mergeCell ref="D3:H3"/>
  </mergeCells>
  <dataValidations count="4">
    <dataValidation type="list" showInputMessage="1" showErrorMessage="1" sqref="B4" xr:uid="{00000000-0002-0000-0000-000000000000}">
      <formula1>$S$3:$S$11</formula1>
    </dataValidation>
    <dataValidation type="list" allowBlank="1" showInputMessage="1" showErrorMessage="1" prompt="Escolha uma direção de referência" sqref="B17" xr:uid="{00000000-0002-0000-0000-000001000000}">
      <formula1>$U$3:$U$7</formula1>
    </dataValidation>
    <dataValidation allowBlank="1" showInputMessage="1" showErrorMessage="1" prompt="Digite somente o valor numeral" sqref="B10" xr:uid="{00000000-0002-0000-0000-000002000000}"/>
    <dataValidation type="list" allowBlank="1" showInputMessage="1" showErrorMessage="1" sqref="B7" xr:uid="{00000000-0002-0000-0000-000003000000}">
      <formula1>$X$3:$X$39</formula1>
    </dataValidation>
  </dataValidations>
  <hyperlinks>
    <hyperlink ref="P16" r:id="rId1" display="https://www.energysolver.com.br/" xr:uid="{00000000-0004-0000-00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0"/>
  <sheetViews>
    <sheetView zoomScale="110" zoomScaleNormal="110" workbookViewId="0">
      <pane xSplit="16" ySplit="26" topLeftCell="Q27" activePane="bottomRight" state="frozen"/>
      <selection pane="topRight" activeCell="Q1" sqref="Q1"/>
      <selection pane="bottomLeft" activeCell="A27" sqref="A27"/>
      <selection pane="bottomRight"/>
    </sheetView>
  </sheetViews>
  <sheetFormatPr defaultColWidth="9.109375" defaultRowHeight="14.4" x14ac:dyDescent="0.3"/>
  <cols>
    <col min="1" max="1" width="10.44140625" style="9" bestFit="1" customWidth="1"/>
    <col min="2" max="2" width="10.6640625" style="9" bestFit="1" customWidth="1"/>
    <col min="3" max="3" width="10.5546875" style="9" bestFit="1" customWidth="1"/>
    <col min="4" max="4" width="14.109375" style="9" customWidth="1"/>
    <col min="5" max="5" width="13.44140625" style="9" customWidth="1"/>
    <col min="6" max="6" width="20.109375" style="9" bestFit="1" customWidth="1"/>
    <col min="7" max="7" width="16.88671875" style="9" bestFit="1" customWidth="1"/>
    <col min="8" max="8" width="13.6640625" style="9" customWidth="1"/>
    <col min="9" max="9" width="10.6640625" style="9" bestFit="1" customWidth="1"/>
    <col min="10" max="18" width="10.6640625" style="9" customWidth="1"/>
    <col min="19" max="19" width="14.44140625" style="9" customWidth="1"/>
    <col min="20" max="20" width="9.109375" style="9"/>
    <col min="21" max="21" width="9.5546875" style="9" bestFit="1" customWidth="1"/>
    <col min="22" max="16384" width="9.109375" style="9"/>
  </cols>
  <sheetData>
    <row r="1" spans="1:25" ht="42" customHeight="1" x14ac:dyDescent="0.3">
      <c r="B1" s="34" t="s">
        <v>33</v>
      </c>
      <c r="C1" s="34" t="s">
        <v>34</v>
      </c>
    </row>
    <row r="2" spans="1:25" x14ac:dyDescent="0.3">
      <c r="A2" s="9" t="s">
        <v>0</v>
      </c>
      <c r="B2" s="51">
        <f>'SIMULADOR ONGRID'!B7</f>
        <v>100</v>
      </c>
      <c r="C2" s="35">
        <f>G10</f>
        <v>90.11699999999999</v>
      </c>
      <c r="D2" s="36">
        <f>C2/B2</f>
        <v>0.90116999999999992</v>
      </c>
      <c r="F2" s="37"/>
    </row>
    <row r="3" spans="1:25" x14ac:dyDescent="0.3">
      <c r="A3" s="9" t="s">
        <v>1</v>
      </c>
      <c r="B3" s="51">
        <f>'SIMULADOR ONGRID'!B7</f>
        <v>100</v>
      </c>
      <c r="C3" s="35">
        <f>H10</f>
        <v>97.811999999999998</v>
      </c>
      <c r="D3" s="36">
        <f t="shared" ref="D3:D13" si="0">C3/B3</f>
        <v>0.97811999999999999</v>
      </c>
    </row>
    <row r="4" spans="1:25" x14ac:dyDescent="0.3">
      <c r="A4" s="9" t="s">
        <v>2</v>
      </c>
      <c r="B4" s="51">
        <f>'SIMULADOR ONGRID'!B7</f>
        <v>100</v>
      </c>
      <c r="C4" s="35">
        <f>I10</f>
        <v>90.11699999999999</v>
      </c>
      <c r="D4" s="36">
        <f t="shared" si="0"/>
        <v>0.90116999999999992</v>
      </c>
    </row>
    <row r="5" spans="1:25" x14ac:dyDescent="0.3">
      <c r="A5" s="9" t="s">
        <v>3</v>
      </c>
      <c r="B5" s="51">
        <f>'SIMULADOR ONGRID'!B7</f>
        <v>100</v>
      </c>
      <c r="C5" s="35">
        <f>J10</f>
        <v>91.656000000000006</v>
      </c>
      <c r="D5" s="36">
        <f t="shared" si="0"/>
        <v>0.91656000000000004</v>
      </c>
      <c r="F5" s="34" t="s">
        <v>35</v>
      </c>
    </row>
    <row r="6" spans="1:25" x14ac:dyDescent="0.3">
      <c r="A6" s="9" t="s">
        <v>4</v>
      </c>
      <c r="B6" s="51">
        <f>'SIMULADOR ONGRID'!B7</f>
        <v>100</v>
      </c>
      <c r="C6" s="35">
        <f>K10</f>
        <v>86.013000000000005</v>
      </c>
      <c r="D6" s="36">
        <f t="shared" si="0"/>
        <v>0.86013000000000006</v>
      </c>
      <c r="E6" s="92"/>
      <c r="F6" s="92"/>
      <c r="G6" s="33" t="s">
        <v>43</v>
      </c>
      <c r="H6" s="33" t="s">
        <v>44</v>
      </c>
      <c r="I6" s="33" t="s">
        <v>45</v>
      </c>
      <c r="J6" s="33" t="s">
        <v>46</v>
      </c>
      <c r="K6" s="33" t="s">
        <v>54</v>
      </c>
      <c r="L6" s="33" t="s">
        <v>47</v>
      </c>
      <c r="M6" s="33" t="s">
        <v>48</v>
      </c>
      <c r="N6" s="33" t="s">
        <v>49</v>
      </c>
      <c r="O6" s="33" t="s">
        <v>50</v>
      </c>
      <c r="P6" s="33" t="s">
        <v>51</v>
      </c>
      <c r="Q6" s="33" t="s">
        <v>52</v>
      </c>
      <c r="R6" s="33" t="s">
        <v>53</v>
      </c>
      <c r="S6" s="66" t="s">
        <v>12</v>
      </c>
      <c r="W6" s="9">
        <f>G7*G4</f>
        <v>0</v>
      </c>
      <c r="Y6" s="9">
        <f>SUM(W6:W17)</f>
        <v>0</v>
      </c>
    </row>
    <row r="7" spans="1:25" x14ac:dyDescent="0.3">
      <c r="A7" s="9" t="s">
        <v>5</v>
      </c>
      <c r="B7" s="51">
        <f>'SIMULADOR ONGRID'!B7</f>
        <v>100</v>
      </c>
      <c r="C7" s="35">
        <f>L10</f>
        <v>87.210000000000008</v>
      </c>
      <c r="D7" s="36">
        <f t="shared" si="0"/>
        <v>0.8721000000000001</v>
      </c>
      <c r="E7" s="95" t="s">
        <v>13</v>
      </c>
      <c r="F7" s="95"/>
      <c r="G7" s="32">
        <f>IF('SIMULADOR ONGRID'!$B$4='SIMULADOR ONGRID'!$S$3,GRÁFICO!I33,IF('SIMULADOR ONGRID'!$B$4='SIMULADOR ONGRID'!$S$4,GRÁFICO!I34,IF('SIMULADOR ONGRID'!$B$4='SIMULADOR ONGRID'!$S$5,GRÁFICO!I35,IF('SIMULADOR ONGRID'!$B$4='SIMULADOR ONGRID'!$S$6,GRÁFICO!I36,IF('SIMULADOR ONGRID'!$B$4='SIMULADOR ONGRID'!$S$7,GRÁFICO!I37,IF('SIMULADOR ONGRID'!$B$4='SIMULADOR ONGRID'!$S$8,GRÁFICO!I38,IF('SIMULADOR ONGRID'!$B$4='SIMULADOR ONGRID'!$S$9,GRÁFICO!I39,IF('SIMULADOR ONGRID'!$B$4='SIMULADOR ONGRID'!$S$10,GRÁFICO!I40,0))))))))</f>
        <v>5.27</v>
      </c>
      <c r="H7" s="32">
        <f>IF('SIMULADOR ONGRID'!$B$4='SIMULADOR ONGRID'!$S$3,GRÁFICO!J33,IF('SIMULADOR ONGRID'!$B$4='SIMULADOR ONGRID'!$S$4,GRÁFICO!J34,IF('SIMULADOR ONGRID'!$B$4='SIMULADOR ONGRID'!$S$5,GRÁFICO!J35,IF('SIMULADOR ONGRID'!$B$4='SIMULADOR ONGRID'!$S$6,GRÁFICO!J36,IF('SIMULADOR ONGRID'!$B$4='SIMULADOR ONGRID'!$S$7,GRÁFICO!J37,IF('SIMULADOR ONGRID'!$B$4='SIMULADOR ONGRID'!$S$8,GRÁFICO!J38,IF('SIMULADOR ONGRID'!$B$4='SIMULADOR ONGRID'!$S$9,GRÁFICO!J39,IF('SIMULADOR ONGRID'!$B$4='SIMULADOR ONGRID'!$S$10,GRÁFICO!J40,0))))))))</f>
        <v>5.72</v>
      </c>
      <c r="I7" s="32">
        <f>IF('SIMULADOR ONGRID'!$B$4='SIMULADOR ONGRID'!$S$3,GRÁFICO!K33,IF('SIMULADOR ONGRID'!$B$4='SIMULADOR ONGRID'!$S$4,GRÁFICO!K34,IF('SIMULADOR ONGRID'!$B$4='SIMULADOR ONGRID'!$S$5,GRÁFICO!K35,IF('SIMULADOR ONGRID'!$B$4='SIMULADOR ONGRID'!$S$6,GRÁFICO!K36,IF('SIMULADOR ONGRID'!$B$4='SIMULADOR ONGRID'!$S$7,GRÁFICO!K37,IF('SIMULADOR ONGRID'!$B$4='SIMULADOR ONGRID'!$S$8,GRÁFICO!K38,IF('SIMULADOR ONGRID'!$B$4='SIMULADOR ONGRID'!$S$9,GRÁFICO!K39,IF('SIMULADOR ONGRID'!$B$4='SIMULADOR ONGRID'!$S$10,GRÁFICO!K40,0))))))))</f>
        <v>5.27</v>
      </c>
      <c r="J7" s="32">
        <f>IF('SIMULADOR ONGRID'!$B$4='SIMULADOR ONGRID'!$S$3,GRÁFICO!L33,IF('SIMULADOR ONGRID'!$B$4='SIMULADOR ONGRID'!$S$4,GRÁFICO!L34,IF('SIMULADOR ONGRID'!$B$4='SIMULADOR ONGRID'!$S$5,GRÁFICO!L35,IF('SIMULADOR ONGRID'!$B$4='SIMULADOR ONGRID'!$S$6,GRÁFICO!L36,IF('SIMULADOR ONGRID'!$B$4='SIMULADOR ONGRID'!$S$7,GRÁFICO!L37,IF('SIMULADOR ONGRID'!$B$4='SIMULADOR ONGRID'!$S$8,GRÁFICO!L38,IF('SIMULADOR ONGRID'!$B$4='SIMULADOR ONGRID'!$S$9,GRÁFICO!L39,IF('SIMULADOR ONGRID'!$B$4='SIMULADOR ONGRID'!$S$10,GRÁFICO!L40,0))))))))</f>
        <v>5.36</v>
      </c>
      <c r="K7" s="32">
        <f>IF('SIMULADOR ONGRID'!$B$4='SIMULADOR ONGRID'!$S$3,GRÁFICO!M33,IF('SIMULADOR ONGRID'!$B$4='SIMULADOR ONGRID'!$S$4,GRÁFICO!M34,IF('SIMULADOR ONGRID'!$B$4='SIMULADOR ONGRID'!$S$5,GRÁFICO!M35,IF('SIMULADOR ONGRID'!$B$4='SIMULADOR ONGRID'!$S$6,GRÁFICO!M36,IF('SIMULADOR ONGRID'!$B$4='SIMULADOR ONGRID'!$S$7,GRÁFICO!M37,IF('SIMULADOR ONGRID'!$B$4='SIMULADOR ONGRID'!$S$8,GRÁFICO!M38,IF('SIMULADOR ONGRID'!$B$4='SIMULADOR ONGRID'!$S$9,GRÁFICO!M39,IF('SIMULADOR ONGRID'!$B$4='SIMULADOR ONGRID'!$S$10,GRÁFICO!M40,0))))))))</f>
        <v>5.03</v>
      </c>
      <c r="L7" s="32">
        <f>IF('SIMULADOR ONGRID'!$B$4='SIMULADOR ONGRID'!$S$3,GRÁFICO!N33,IF('SIMULADOR ONGRID'!$B$4='SIMULADOR ONGRID'!$S$4,GRÁFICO!N34,IF('SIMULADOR ONGRID'!$B$4='SIMULADOR ONGRID'!$S$5,GRÁFICO!N35,IF('SIMULADOR ONGRID'!$B$4='SIMULADOR ONGRID'!$S$6,GRÁFICO!N36,IF('SIMULADOR ONGRID'!$B$4='SIMULADOR ONGRID'!$S$7,GRÁFICO!N37,IF('SIMULADOR ONGRID'!$B$4='SIMULADOR ONGRID'!$S$8,GRÁFICO!N38,IF('SIMULADOR ONGRID'!$B$4='SIMULADOR ONGRID'!$S$9,GRÁFICO!N39,IF('SIMULADOR ONGRID'!$B$4='SIMULADOR ONGRID'!$S$10,GRÁFICO!N40,0))))))))</f>
        <v>5.0999999999999996</v>
      </c>
      <c r="M7" s="32">
        <f>IF('SIMULADOR ONGRID'!$B$4='SIMULADOR ONGRID'!$S$3,GRÁFICO!O33,IF('SIMULADOR ONGRID'!$B$4='SIMULADOR ONGRID'!$S$4,GRÁFICO!O34,IF('SIMULADOR ONGRID'!$B$4='SIMULADOR ONGRID'!$S$5,GRÁFICO!O35,IF('SIMULADOR ONGRID'!$B$4='SIMULADOR ONGRID'!$S$6,GRÁFICO!O36,IF('SIMULADOR ONGRID'!$B$4='SIMULADOR ONGRID'!$S$7,GRÁFICO!O37,IF('SIMULADOR ONGRID'!$B$4='SIMULADOR ONGRID'!$S$8,GRÁFICO!O38,IF('SIMULADOR ONGRID'!$B$4='SIMULADOR ONGRID'!$S$9,GRÁFICO!O39,IF('SIMULADOR ONGRID'!$B$4='SIMULADOR ONGRID'!$S$10,GRÁFICO!O40,0))))))))</f>
        <v>5.32</v>
      </c>
      <c r="N7" s="32">
        <f>IF('SIMULADOR ONGRID'!$B$4='SIMULADOR ONGRID'!$S$3,GRÁFICO!P33,IF('SIMULADOR ONGRID'!$B$4='SIMULADOR ONGRID'!$S$4,GRÁFICO!P34,IF('SIMULADOR ONGRID'!$B$4='SIMULADOR ONGRID'!$S$5,GRÁFICO!P35,IF('SIMULADOR ONGRID'!$B$4='SIMULADOR ONGRID'!$S$6,GRÁFICO!P36,IF('SIMULADOR ONGRID'!$B$4='SIMULADOR ONGRID'!$S$7,GRÁFICO!P37,IF('SIMULADOR ONGRID'!$B$4='SIMULADOR ONGRID'!$S$8,GRÁFICO!P38,IF('SIMULADOR ONGRID'!$B$4='SIMULADOR ONGRID'!$S$9,GRÁFICO!P39,IF('SIMULADOR ONGRID'!$B$4='SIMULADOR ONGRID'!$S$10,GRÁFICO!P40,0))))))))</f>
        <v>6</v>
      </c>
      <c r="O7" s="32">
        <f>IF('SIMULADOR ONGRID'!$B$4='SIMULADOR ONGRID'!$S$3,GRÁFICO!Q33,IF('SIMULADOR ONGRID'!$B$4='SIMULADOR ONGRID'!$S$4,GRÁFICO!Q34,IF('SIMULADOR ONGRID'!$B$4='SIMULADOR ONGRID'!$S$5,GRÁFICO!Q35,IF('SIMULADOR ONGRID'!$B$4='SIMULADOR ONGRID'!$S$6,GRÁFICO!Q36,IF('SIMULADOR ONGRID'!$B$4='SIMULADOR ONGRID'!$S$7,GRÁFICO!Q37,IF('SIMULADOR ONGRID'!$B$4='SIMULADOR ONGRID'!$S$8,GRÁFICO!Q38,IF('SIMULADOR ONGRID'!$B$4='SIMULADOR ONGRID'!$S$9,GRÁFICO!Q39,IF('SIMULADOR ONGRID'!$B$4='SIMULADOR ONGRID'!$S$10,GRÁFICO!Q40,0))))))))</f>
        <v>5.86</v>
      </c>
      <c r="P7" s="32">
        <f>IF('SIMULADOR ONGRID'!$B$4='SIMULADOR ONGRID'!$S$3,GRÁFICO!R33,IF('SIMULADOR ONGRID'!$B$4='SIMULADOR ONGRID'!$S$4,GRÁFICO!R34,IF('SIMULADOR ONGRID'!$B$4='SIMULADOR ONGRID'!$S$5,GRÁFICO!R35,IF('SIMULADOR ONGRID'!$B$4='SIMULADOR ONGRID'!$S$6,GRÁFICO!R36,IF('SIMULADOR ONGRID'!$B$4='SIMULADOR ONGRID'!$S$7,GRÁFICO!R37,IF('SIMULADOR ONGRID'!$B$4='SIMULADOR ONGRID'!$S$8,GRÁFICO!R38,IF('SIMULADOR ONGRID'!$B$4='SIMULADOR ONGRID'!$S$9,GRÁFICO!R39,IF('SIMULADOR ONGRID'!$B$4='SIMULADOR ONGRID'!$S$10,GRÁFICO!R40,0))))))))</f>
        <v>5.51</v>
      </c>
      <c r="Q7" s="32">
        <f>IF('SIMULADOR ONGRID'!$B$4='SIMULADOR ONGRID'!$S$3,GRÁFICO!S33,IF('SIMULADOR ONGRID'!$B$4='SIMULADOR ONGRID'!$S$4,GRÁFICO!S34,IF('SIMULADOR ONGRID'!$B$4='SIMULADOR ONGRID'!$S$5,GRÁFICO!S35,IF('SIMULADOR ONGRID'!$B$4='SIMULADOR ONGRID'!$S$6,GRÁFICO!S36,IF('SIMULADOR ONGRID'!$B$4='SIMULADOR ONGRID'!$S$7,GRÁFICO!S37,IF('SIMULADOR ONGRID'!$B$4='SIMULADOR ONGRID'!$S$8,GRÁFICO!S38,IF('SIMULADOR ONGRID'!$B$4='SIMULADOR ONGRID'!$S$9,GRÁFICO!S39,IF('SIMULADOR ONGRID'!$B$4='SIMULADOR ONGRID'!$S$10,GRÁFICO!S40,0))))))))</f>
        <v>4.9000000000000004</v>
      </c>
      <c r="R7" s="32">
        <f>IF('SIMULADOR ONGRID'!$B$4='SIMULADOR ONGRID'!$S$3,GRÁFICO!T33,IF('SIMULADOR ONGRID'!$B$4='SIMULADOR ONGRID'!$S$4,GRÁFICO!T34,IF('SIMULADOR ONGRID'!$B$4='SIMULADOR ONGRID'!$S$5,GRÁFICO!T35,IF('SIMULADOR ONGRID'!$B$4='SIMULADOR ONGRID'!$S$6,GRÁFICO!T36,IF('SIMULADOR ONGRID'!$B$4='SIMULADOR ONGRID'!$S$7,GRÁFICO!T37,IF('SIMULADOR ONGRID'!$B$4='SIMULADOR ONGRID'!$S$8,GRÁFICO!T38,IF('SIMULADOR ONGRID'!$B$4='SIMULADOR ONGRID'!$S$9,GRÁFICO!T39,IF('SIMULADOR ONGRID'!$B$4='SIMULADOR ONGRID'!$S$10,GRÁFICO!T40,0))))))))</f>
        <v>5.0599999999999996</v>
      </c>
      <c r="S7" s="32">
        <f>AVERAGE(G7:R7)</f>
        <v>5.3666666666666663</v>
      </c>
      <c r="W7" s="9">
        <f>H7*H4</f>
        <v>0</v>
      </c>
    </row>
    <row r="8" spans="1:25" x14ac:dyDescent="0.3">
      <c r="A8" s="9" t="s">
        <v>6</v>
      </c>
      <c r="B8" s="51">
        <f>'SIMULADOR ONGRID'!B7</f>
        <v>100</v>
      </c>
      <c r="C8" s="35">
        <f>M10</f>
        <v>90.972000000000008</v>
      </c>
      <c r="D8" s="36">
        <f t="shared" si="0"/>
        <v>0.90972000000000008</v>
      </c>
      <c r="E8" s="95"/>
      <c r="F8" s="95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W8" s="9">
        <f>I7*I4</f>
        <v>0</v>
      </c>
      <c r="Y8" s="9">
        <f>SUM(G4:R4)</f>
        <v>0</v>
      </c>
    </row>
    <row r="9" spans="1:25" x14ac:dyDescent="0.3">
      <c r="A9" s="9" t="s">
        <v>7</v>
      </c>
      <c r="B9" s="51">
        <f>'SIMULADOR ONGRID'!B7</f>
        <v>100</v>
      </c>
      <c r="C9" s="35">
        <f>N10</f>
        <v>102.60000000000001</v>
      </c>
      <c r="D9" s="36">
        <f t="shared" si="0"/>
        <v>1.026</v>
      </c>
      <c r="E9" s="95"/>
      <c r="F9" s="95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8"/>
      <c r="T9" s="32"/>
      <c r="W9" s="9">
        <f>J7*J4</f>
        <v>0</v>
      </c>
    </row>
    <row r="10" spans="1:25" x14ac:dyDescent="0.3">
      <c r="A10" s="9" t="s">
        <v>8</v>
      </c>
      <c r="B10" s="51">
        <f>'SIMULADOR ONGRID'!B7</f>
        <v>100</v>
      </c>
      <c r="C10" s="35">
        <f>O10</f>
        <v>100.20600000000002</v>
      </c>
      <c r="D10" s="36">
        <f t="shared" si="0"/>
        <v>1.0020600000000002</v>
      </c>
      <c r="E10" s="95" t="s">
        <v>40</v>
      </c>
      <c r="F10" s="95"/>
      <c r="G10" s="35">
        <f>G7*$B$23*30*$E$20</f>
        <v>90.11699999999999</v>
      </c>
      <c r="H10" s="35">
        <f t="shared" ref="H10:R10" si="1">H7*$B$23*30*$E$20</f>
        <v>97.811999999999998</v>
      </c>
      <c r="I10" s="35">
        <f t="shared" si="1"/>
        <v>90.11699999999999</v>
      </c>
      <c r="J10" s="35">
        <f t="shared" si="1"/>
        <v>91.656000000000006</v>
      </c>
      <c r="K10" s="35">
        <f t="shared" si="1"/>
        <v>86.013000000000005</v>
      </c>
      <c r="L10" s="35">
        <f t="shared" si="1"/>
        <v>87.210000000000008</v>
      </c>
      <c r="M10" s="35">
        <f t="shared" si="1"/>
        <v>90.972000000000008</v>
      </c>
      <c r="N10" s="35">
        <f t="shared" si="1"/>
        <v>102.60000000000001</v>
      </c>
      <c r="O10" s="35">
        <f t="shared" si="1"/>
        <v>100.20600000000002</v>
      </c>
      <c r="P10" s="35">
        <f t="shared" si="1"/>
        <v>94.220999999999989</v>
      </c>
      <c r="Q10" s="35">
        <f t="shared" si="1"/>
        <v>83.789999999999992</v>
      </c>
      <c r="R10" s="35">
        <f t="shared" si="1"/>
        <v>86.525999999999996</v>
      </c>
      <c r="S10" s="38">
        <f>AVERAGE(G10:R10)</f>
        <v>91.77</v>
      </c>
      <c r="T10" s="39"/>
      <c r="U10" s="9">
        <f>S10*12</f>
        <v>1101.24</v>
      </c>
      <c r="W10" s="9">
        <f>K7*K4</f>
        <v>0</v>
      </c>
      <c r="Y10" s="9" t="e">
        <f>Y6/Y8</f>
        <v>#DIV/0!</v>
      </c>
    </row>
    <row r="11" spans="1:25" x14ac:dyDescent="0.3">
      <c r="A11" s="9" t="s">
        <v>9</v>
      </c>
      <c r="B11" s="51">
        <f>'SIMULADOR ONGRID'!B7</f>
        <v>100</v>
      </c>
      <c r="C11" s="35">
        <f>P10</f>
        <v>94.220999999999989</v>
      </c>
      <c r="D11" s="36">
        <f t="shared" si="0"/>
        <v>0.94220999999999988</v>
      </c>
      <c r="W11" s="9">
        <f>L7*L4</f>
        <v>0</v>
      </c>
    </row>
    <row r="12" spans="1:25" x14ac:dyDescent="0.3">
      <c r="A12" s="9" t="s">
        <v>10</v>
      </c>
      <c r="B12" s="51">
        <f>'SIMULADOR ONGRID'!B7</f>
        <v>100</v>
      </c>
      <c r="C12" s="35">
        <f>Q10</f>
        <v>83.789999999999992</v>
      </c>
      <c r="D12" s="36">
        <f t="shared" si="0"/>
        <v>0.83789999999999987</v>
      </c>
      <c r="W12" s="9">
        <f>M7*M4</f>
        <v>0</v>
      </c>
    </row>
    <row r="13" spans="1:25" x14ac:dyDescent="0.3">
      <c r="A13" s="9" t="s">
        <v>11</v>
      </c>
      <c r="B13" s="51">
        <f>'SIMULADOR ONGRID'!B7</f>
        <v>100</v>
      </c>
      <c r="C13" s="35">
        <f>R10</f>
        <v>86.525999999999996</v>
      </c>
      <c r="D13" s="36">
        <f t="shared" si="0"/>
        <v>0.86525999999999992</v>
      </c>
      <c r="W13" s="9">
        <f>N7*N4</f>
        <v>0</v>
      </c>
    </row>
    <row r="14" spans="1:25" x14ac:dyDescent="0.3">
      <c r="D14" s="65"/>
      <c r="W14" s="9">
        <f>O7*O4</f>
        <v>0</v>
      </c>
    </row>
    <row r="15" spans="1:25" x14ac:dyDescent="0.3">
      <c r="A15" s="9" t="s">
        <v>12</v>
      </c>
      <c r="B15" s="40">
        <f>AVERAGE(B2:B13)</f>
        <v>100</v>
      </c>
      <c r="C15" s="40">
        <f>AVERAGE(C2:C13)</f>
        <v>91.77</v>
      </c>
      <c r="D15" s="31">
        <f>C15/B15</f>
        <v>0.91769999999999996</v>
      </c>
      <c r="W15" s="9">
        <f>P7*P4</f>
        <v>0</v>
      </c>
    </row>
    <row r="16" spans="1:25" x14ac:dyDescent="0.3">
      <c r="W16" s="9">
        <f>Q7*Q4</f>
        <v>0</v>
      </c>
    </row>
    <row r="17" spans="1:23" x14ac:dyDescent="0.3">
      <c r="A17" s="92" t="s">
        <v>14</v>
      </c>
      <c r="B17" s="92"/>
      <c r="C17" s="92"/>
      <c r="W17" s="9">
        <f>R7*R4</f>
        <v>0</v>
      </c>
    </row>
    <row r="18" spans="1:23" x14ac:dyDescent="0.3">
      <c r="A18" s="93">
        <f>B15</f>
        <v>100</v>
      </c>
      <c r="B18" s="91"/>
      <c r="C18" s="91"/>
    </row>
    <row r="20" spans="1:23" x14ac:dyDescent="0.3">
      <c r="A20" s="92" t="s">
        <v>15</v>
      </c>
      <c r="B20" s="92"/>
      <c r="C20" s="92"/>
      <c r="D20" s="34" t="s">
        <v>39</v>
      </c>
      <c r="E20" s="9">
        <v>0.75</v>
      </c>
    </row>
    <row r="21" spans="1:23" x14ac:dyDescent="0.3">
      <c r="A21" s="94">
        <f>('SIMULADOR ONGRID'!B7)/(30*S7*E20)</f>
        <v>0.82815734989648038</v>
      </c>
      <c r="B21" s="94"/>
      <c r="C21" s="94"/>
      <c r="D21" s="34" t="s">
        <v>37</v>
      </c>
      <c r="E21" s="9">
        <f>A21/E23*1000</f>
        <v>2.1793614470960012</v>
      </c>
    </row>
    <row r="22" spans="1:23" x14ac:dyDescent="0.3">
      <c r="D22" s="34" t="s">
        <v>38</v>
      </c>
      <c r="E22" s="41">
        <f>ROUND(E21,0)</f>
        <v>2</v>
      </c>
      <c r="F22" s="42"/>
    </row>
    <row r="23" spans="1:23" x14ac:dyDescent="0.3">
      <c r="B23" s="32">
        <f>E22*E23/1000</f>
        <v>0.76</v>
      </c>
      <c r="C23" s="43">
        <f>B23/A21</f>
        <v>0.91769999999999996</v>
      </c>
      <c r="D23" s="34" t="s">
        <v>36</v>
      </c>
      <c r="E23" s="33">
        <v>380</v>
      </c>
    </row>
    <row r="24" spans="1:23" x14ac:dyDescent="0.3">
      <c r="B24" s="32"/>
      <c r="E24" s="35">
        <f>S10</f>
        <v>91.77</v>
      </c>
      <c r="F24" s="34" t="s">
        <v>41</v>
      </c>
    </row>
    <row r="25" spans="1:23" x14ac:dyDescent="0.3">
      <c r="E25" s="35">
        <f>U10</f>
        <v>1101.24</v>
      </c>
      <c r="F25" s="34" t="s">
        <v>42</v>
      </c>
    </row>
    <row r="26" spans="1:23" x14ac:dyDescent="0.3">
      <c r="A26" s="91" t="s">
        <v>16</v>
      </c>
      <c r="B26" s="91"/>
      <c r="C26" s="91"/>
      <c r="D26" s="44">
        <f>'SIMULADOR ONGRID'!B10</f>
        <v>0.98499999999999999</v>
      </c>
    </row>
    <row r="27" spans="1:23" ht="15" customHeight="1" x14ac:dyDescent="0.3">
      <c r="A27" s="91" t="s">
        <v>17</v>
      </c>
      <c r="B27" s="91"/>
      <c r="C27" s="91"/>
      <c r="D27" s="45">
        <f>D26*B15</f>
        <v>98.5</v>
      </c>
      <c r="E27" s="44"/>
      <c r="F27" s="44"/>
      <c r="G27" s="44"/>
    </row>
    <row r="28" spans="1:23" x14ac:dyDescent="0.3">
      <c r="A28" s="91" t="s">
        <v>30</v>
      </c>
      <c r="B28" s="91"/>
      <c r="C28" s="91"/>
      <c r="D28" s="46">
        <f>D26*S10</f>
        <v>90.393450000000001</v>
      </c>
    </row>
    <row r="29" spans="1:23" x14ac:dyDescent="0.3">
      <c r="A29" s="91" t="s">
        <v>31</v>
      </c>
      <c r="B29" s="91"/>
      <c r="C29" s="91"/>
      <c r="D29" s="46">
        <f>(D27-D28)</f>
        <v>8.1065499999999986</v>
      </c>
    </row>
    <row r="30" spans="1:23" x14ac:dyDescent="0.3">
      <c r="A30" s="91" t="s">
        <v>32</v>
      </c>
      <c r="B30" s="91"/>
      <c r="C30" s="91"/>
      <c r="D30" s="46">
        <f>U10*D26</f>
        <v>1084.7213999999999</v>
      </c>
    </row>
    <row r="31" spans="1:23" x14ac:dyDescent="0.3">
      <c r="D31" s="47"/>
      <c r="E31" s="47"/>
      <c r="F31" s="47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</row>
    <row r="32" spans="1:23" x14ac:dyDescent="0.3">
      <c r="F32" s="9" t="s">
        <v>89</v>
      </c>
      <c r="G32" s="9" t="s">
        <v>88</v>
      </c>
      <c r="I32" s="9" t="s">
        <v>55</v>
      </c>
      <c r="J32" s="9" t="s">
        <v>56</v>
      </c>
      <c r="K32" s="9" t="s">
        <v>57</v>
      </c>
      <c r="L32" s="9" t="s">
        <v>58</v>
      </c>
      <c r="M32" s="9" t="s">
        <v>59</v>
      </c>
      <c r="N32" s="9" t="s">
        <v>60</v>
      </c>
      <c r="O32" s="9" t="s">
        <v>61</v>
      </c>
      <c r="P32" s="9" t="s">
        <v>62</v>
      </c>
      <c r="Q32" s="9" t="s">
        <v>63</v>
      </c>
      <c r="R32" s="9" t="s">
        <v>64</v>
      </c>
      <c r="S32" s="9" t="s">
        <v>65</v>
      </c>
      <c r="T32" s="9" t="s">
        <v>66</v>
      </c>
      <c r="U32" s="9" t="s">
        <v>117</v>
      </c>
    </row>
    <row r="33" spans="2:21" x14ac:dyDescent="0.3">
      <c r="B33" s="9" t="s">
        <v>95</v>
      </c>
      <c r="F33" s="9" t="s">
        <v>90</v>
      </c>
      <c r="G33" s="9">
        <f>AVERAGE(M33:X33)</f>
        <v>5.3496296296296295</v>
      </c>
      <c r="I33" s="9">
        <v>5.27</v>
      </c>
      <c r="J33" s="9">
        <v>5.72</v>
      </c>
      <c r="K33" s="9">
        <v>5.27</v>
      </c>
      <c r="L33" s="9">
        <v>5.36</v>
      </c>
      <c r="M33" s="9">
        <v>5.03</v>
      </c>
      <c r="N33" s="9">
        <v>5.0999999999999996</v>
      </c>
      <c r="O33" s="9">
        <v>5.32</v>
      </c>
      <c r="P33" s="9">
        <v>6</v>
      </c>
      <c r="Q33" s="9">
        <v>5.86</v>
      </c>
      <c r="R33" s="9">
        <v>5.51</v>
      </c>
      <c r="S33" s="9">
        <v>4.9000000000000004</v>
      </c>
      <c r="T33" s="9">
        <v>5.0599999999999996</v>
      </c>
      <c r="U33" s="32">
        <f>AVERAGE(I33:T33)</f>
        <v>5.3666666666666663</v>
      </c>
    </row>
    <row r="34" spans="2:21" x14ac:dyDescent="0.3">
      <c r="B34" s="9">
        <f>1.96*0.99</f>
        <v>1.9403999999999999</v>
      </c>
      <c r="F34" s="9" t="s">
        <v>91</v>
      </c>
      <c r="G34" s="9">
        <f>AVERAGE(M34:X34)</f>
        <v>4.5912962962962958</v>
      </c>
      <c r="I34" s="9">
        <v>4.93</v>
      </c>
      <c r="J34" s="9">
        <v>5.5</v>
      </c>
      <c r="K34" s="9">
        <v>4.8899999999999997</v>
      </c>
      <c r="L34" s="9">
        <v>4.6100000000000003</v>
      </c>
      <c r="M34" s="9">
        <v>4.24</v>
      </c>
      <c r="N34" s="9">
        <v>4.2699999999999996</v>
      </c>
      <c r="O34" s="9">
        <v>4.3899999999999997</v>
      </c>
      <c r="P34" s="9">
        <v>5</v>
      </c>
      <c r="Q34" s="9">
        <v>4.8099999999999996</v>
      </c>
      <c r="R34" s="9">
        <v>4.71</v>
      </c>
      <c r="S34" s="9">
        <v>4.34</v>
      </c>
      <c r="T34" s="9">
        <v>4.8499999999999996</v>
      </c>
      <c r="U34" s="32">
        <f t="shared" ref="U34:U40" si="2">AVERAGE(I34:T34)</f>
        <v>4.7116666666666669</v>
      </c>
    </row>
    <row r="35" spans="2:21" x14ac:dyDescent="0.3">
      <c r="F35" s="9" t="s">
        <v>92</v>
      </c>
      <c r="G35" s="9">
        <f t="shared" ref="G35:G40" si="3">AVERAGE(M35:X35)</f>
        <v>5.536296296296296</v>
      </c>
      <c r="I35" s="9">
        <v>5.12</v>
      </c>
      <c r="J35" s="9">
        <v>5.62</v>
      </c>
      <c r="K35" s="9">
        <v>5.19</v>
      </c>
      <c r="L35" s="9">
        <v>5.57</v>
      </c>
      <c r="M35" s="9">
        <v>5.41</v>
      </c>
      <c r="N35" s="9">
        <v>5.39</v>
      </c>
      <c r="O35" s="9">
        <v>5.59</v>
      </c>
      <c r="P35" s="9">
        <v>6.37</v>
      </c>
      <c r="Q35" s="9">
        <v>5.69</v>
      </c>
      <c r="R35" s="9">
        <v>5.47</v>
      </c>
      <c r="S35" s="9">
        <v>5.21</v>
      </c>
      <c r="T35" s="9">
        <v>5.21</v>
      </c>
      <c r="U35" s="32">
        <f t="shared" si="2"/>
        <v>5.4866666666666655</v>
      </c>
    </row>
    <row r="36" spans="2:21" x14ac:dyDescent="0.3">
      <c r="F36" s="9" t="s">
        <v>73</v>
      </c>
      <c r="G36" s="9">
        <f t="shared" si="3"/>
        <v>5.0473148148148148</v>
      </c>
      <c r="I36" s="9">
        <v>4.79</v>
      </c>
      <c r="J36" s="9">
        <v>5.3</v>
      </c>
      <c r="K36" s="9">
        <v>4.93</v>
      </c>
      <c r="L36" s="9">
        <v>5.15</v>
      </c>
      <c r="M36" s="9">
        <v>4.7699999999999996</v>
      </c>
      <c r="N36" s="9">
        <v>4.66</v>
      </c>
      <c r="O36" s="9">
        <v>4.91</v>
      </c>
      <c r="P36" s="9">
        <v>5.65</v>
      </c>
      <c r="Q36" s="9">
        <v>5.29</v>
      </c>
      <c r="R36" s="9">
        <v>5.19</v>
      </c>
      <c r="S36" s="9">
        <v>4.92</v>
      </c>
      <c r="T36" s="9">
        <v>4.99</v>
      </c>
      <c r="U36" s="32">
        <f t="shared" si="2"/>
        <v>5.0458333333333334</v>
      </c>
    </row>
    <row r="37" spans="2:21" x14ac:dyDescent="0.3">
      <c r="F37" s="9" t="s">
        <v>74</v>
      </c>
      <c r="G37" s="9">
        <f t="shared" si="3"/>
        <v>5.7761111111111116</v>
      </c>
      <c r="I37" s="9">
        <v>5.69</v>
      </c>
      <c r="J37" s="9">
        <v>6.25</v>
      </c>
      <c r="K37" s="9">
        <v>5.58</v>
      </c>
      <c r="L37" s="9">
        <v>5.83</v>
      </c>
      <c r="M37" s="9">
        <v>5.58</v>
      </c>
      <c r="N37" s="9">
        <v>5.56</v>
      </c>
      <c r="O37" s="9">
        <v>5.89</v>
      </c>
      <c r="P37" s="9">
        <v>6.49</v>
      </c>
      <c r="Q37" s="9">
        <v>6.35</v>
      </c>
      <c r="R37" s="9">
        <v>5.82</v>
      </c>
      <c r="S37" s="9">
        <v>5.01</v>
      </c>
      <c r="T37" s="9">
        <v>5.49</v>
      </c>
      <c r="U37" s="32">
        <f t="shared" si="2"/>
        <v>5.7950000000000008</v>
      </c>
    </row>
    <row r="38" spans="2:21" x14ac:dyDescent="0.3">
      <c r="F38" s="9" t="s">
        <v>93</v>
      </c>
      <c r="G38" s="9">
        <f t="shared" si="3"/>
        <v>4.9246296296296297</v>
      </c>
      <c r="I38" s="9">
        <v>5.62</v>
      </c>
      <c r="J38" s="9">
        <v>6</v>
      </c>
      <c r="K38" s="9">
        <v>5.5</v>
      </c>
      <c r="L38" s="9">
        <v>5.14</v>
      </c>
      <c r="M38" s="9">
        <v>4.54</v>
      </c>
      <c r="N38" s="9">
        <v>4.26</v>
      </c>
      <c r="O38" s="9">
        <v>4.42</v>
      </c>
      <c r="P38" s="9">
        <v>4.93</v>
      </c>
      <c r="Q38" s="9">
        <v>5.43</v>
      </c>
      <c r="R38" s="9">
        <v>5.26</v>
      </c>
      <c r="S38" s="9">
        <v>4.8499999999999996</v>
      </c>
      <c r="T38" s="9">
        <v>5.51</v>
      </c>
      <c r="U38" s="32">
        <f t="shared" si="2"/>
        <v>5.121666666666667</v>
      </c>
    </row>
    <row r="39" spans="2:21" x14ac:dyDescent="0.3">
      <c r="F39" s="9" t="s">
        <v>68</v>
      </c>
      <c r="G39" s="9">
        <f t="shared" si="3"/>
        <v>4.8187037037037044</v>
      </c>
      <c r="I39" s="9">
        <v>5.41</v>
      </c>
      <c r="J39" s="9">
        <v>5.78</v>
      </c>
      <c r="K39" s="9">
        <v>5.32</v>
      </c>
      <c r="L39" s="9">
        <v>5.0999999999999996</v>
      </c>
      <c r="M39" s="9">
        <v>4.5599999999999996</v>
      </c>
      <c r="N39" s="9">
        <v>4.46</v>
      </c>
      <c r="O39" s="9">
        <v>4.5</v>
      </c>
      <c r="P39" s="9">
        <v>5.04</v>
      </c>
      <c r="Q39" s="9">
        <v>5.14</v>
      </c>
      <c r="R39" s="9">
        <v>4.9800000000000004</v>
      </c>
      <c r="S39" s="9">
        <v>4.5199999999999996</v>
      </c>
      <c r="T39" s="9">
        <v>5.17</v>
      </c>
      <c r="U39" s="32">
        <f t="shared" si="2"/>
        <v>4.9983333333333322</v>
      </c>
    </row>
    <row r="40" spans="2:21" x14ac:dyDescent="0.3">
      <c r="F40" s="9" t="s">
        <v>69</v>
      </c>
      <c r="G40" s="9">
        <f t="shared" si="3"/>
        <v>5.3828703703703695</v>
      </c>
      <c r="I40" s="9">
        <v>5.29</v>
      </c>
      <c r="J40" s="9">
        <v>5.71</v>
      </c>
      <c r="K40" s="9">
        <v>5.22</v>
      </c>
      <c r="L40" s="9">
        <v>5.48</v>
      </c>
      <c r="M40" s="9">
        <v>5.18</v>
      </c>
      <c r="N40" s="9">
        <v>5.18</v>
      </c>
      <c r="O40" s="9">
        <v>5.43</v>
      </c>
      <c r="P40" s="9">
        <v>6.06</v>
      </c>
      <c r="Q40" s="9">
        <v>5.81</v>
      </c>
      <c r="R40" s="9">
        <v>5.41</v>
      </c>
      <c r="S40" s="9">
        <v>4.9000000000000004</v>
      </c>
      <c r="T40" s="9">
        <v>5.08</v>
      </c>
      <c r="U40" s="32">
        <f t="shared" si="2"/>
        <v>5.3958333333333348</v>
      </c>
    </row>
  </sheetData>
  <sheetProtection selectLockedCells="1"/>
  <mergeCells count="14">
    <mergeCell ref="A30:C30"/>
    <mergeCell ref="A29:C29"/>
    <mergeCell ref="E6:F6"/>
    <mergeCell ref="A17:C17"/>
    <mergeCell ref="A18:C18"/>
    <mergeCell ref="A27:C27"/>
    <mergeCell ref="A28:C28"/>
    <mergeCell ref="A20:C20"/>
    <mergeCell ref="A21:C21"/>
    <mergeCell ref="E7:F7"/>
    <mergeCell ref="E8:F8"/>
    <mergeCell ref="E9:F9"/>
    <mergeCell ref="E10:F10"/>
    <mergeCell ref="A26:C2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workbookViewId="0">
      <selection activeCell="C6" sqref="C6"/>
    </sheetView>
  </sheetViews>
  <sheetFormatPr defaultRowHeight="14.4" x14ac:dyDescent="0.3"/>
  <cols>
    <col min="1" max="1" width="33.109375" customWidth="1"/>
    <col min="2" max="2" width="66" customWidth="1"/>
    <col min="3" max="3" width="18.6640625" customWidth="1"/>
  </cols>
  <sheetData>
    <row r="1" spans="1:3" ht="18" customHeight="1" x14ac:dyDescent="0.3">
      <c r="A1" s="3" t="s">
        <v>18</v>
      </c>
      <c r="B1" s="3" t="s">
        <v>27</v>
      </c>
      <c r="C1" s="3" t="s">
        <v>28</v>
      </c>
    </row>
    <row r="2" spans="1:3" ht="18" customHeight="1" x14ac:dyDescent="0.3">
      <c r="A2" s="1" t="s">
        <v>22</v>
      </c>
      <c r="B2" s="1" t="s">
        <v>19</v>
      </c>
      <c r="C2" s="5" t="e">
        <f>#REF!</f>
        <v>#REF!</v>
      </c>
    </row>
    <row r="3" spans="1:3" ht="18" customHeight="1" x14ac:dyDescent="0.3">
      <c r="A3" s="1" t="s">
        <v>21</v>
      </c>
      <c r="B3" s="1" t="s">
        <v>20</v>
      </c>
      <c r="C3" s="5" t="e">
        <f>#REF!</f>
        <v>#REF!</v>
      </c>
    </row>
    <row r="4" spans="1:3" ht="18" customHeight="1" x14ac:dyDescent="0.3">
      <c r="A4" s="1" t="s">
        <v>23</v>
      </c>
      <c r="B4" s="1" t="s">
        <v>25</v>
      </c>
      <c r="C4" s="4">
        <v>17121</v>
      </c>
    </row>
    <row r="5" spans="1:3" ht="18" customHeight="1" x14ac:dyDescent="0.3">
      <c r="A5" s="1" t="s">
        <v>24</v>
      </c>
      <c r="B5" s="2" t="s">
        <v>26</v>
      </c>
      <c r="C5" s="5" t="e">
        <f>#REF!+#REF!+#REF!+#REF!+#REF!</f>
        <v>#REF!</v>
      </c>
    </row>
    <row r="6" spans="1:3" ht="18" customHeight="1" x14ac:dyDescent="0.3">
      <c r="A6" s="6" t="s">
        <v>29</v>
      </c>
    </row>
    <row r="7" spans="1:3" ht="18" customHeight="1" x14ac:dyDescent="0.3"/>
    <row r="8" spans="1:3" ht="18" customHeight="1" x14ac:dyDescent="0.3"/>
    <row r="9" spans="1:3" ht="18" customHeight="1" x14ac:dyDescent="0.3"/>
    <row r="10" spans="1:3" ht="18" customHeight="1" x14ac:dyDescent="0.3"/>
    <row r="11" spans="1:3" ht="18" customHeight="1" x14ac:dyDescent="0.3"/>
    <row r="12" spans="1:3" ht="18" customHeight="1" x14ac:dyDescent="0.3"/>
    <row r="13" spans="1:3" ht="18" customHeight="1" x14ac:dyDescent="0.3"/>
    <row r="14" spans="1:3" ht="18" customHeight="1" x14ac:dyDescent="0.3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SIMULADOR ONGRID</vt:lpstr>
      <vt:lpstr>GRÁFICO</vt:lpstr>
      <vt:lpstr>Plan1</vt:lpstr>
      <vt:lpstr>radiacao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Proposta Comercial</dc:title>
  <dc:creator>Henrique Bernardes</dc:creator>
  <cp:keywords>Energy Solver</cp:keywords>
  <cp:lastModifiedBy>Henrique Bernardes</cp:lastModifiedBy>
  <cp:lastPrinted>2018-09-06T14:27:49Z</cp:lastPrinted>
  <dcterms:created xsi:type="dcterms:W3CDTF">2015-02-23T01:34:44Z</dcterms:created>
  <dcterms:modified xsi:type="dcterms:W3CDTF">2022-01-13T16:39:15Z</dcterms:modified>
</cp:coreProperties>
</file>